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1265" windowHeight="7215" activeTab="0"/>
  </bookViews>
  <sheets>
    <sheet name="ИП 2022 г. рус" sheetId="1" r:id="rId1"/>
  </sheets>
  <definedNames>
    <definedName name="_xlnm.Print_Titles" localSheetId="0">'ИП 2022 г. рус'!$11:$14</definedName>
    <definedName name="_xlnm.Print_Area" localSheetId="0">'ИП 2022 г. рус'!$A$1:$Z$54</definedName>
  </definedNames>
  <calcPr fullCalcOnLoad="1"/>
</workbook>
</file>

<file path=xl/sharedStrings.xml><?xml version="1.0" encoding="utf-8"?>
<sst xmlns="http://schemas.openxmlformats.org/spreadsheetml/2006/main" count="181" uniqueCount="121">
  <si>
    <t>№ п/п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</si>
  <si>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</si>
  <si>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</si>
  <si>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</si>
  <si>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</si>
  <si>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</si>
  <si>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План</t>
  </si>
  <si>
    <t>Факт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</si>
  <si>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</si>
  <si>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</si>
  <si>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</si>
  <si>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Амортизация</t>
  </si>
  <si>
    <t>план</t>
  </si>
  <si>
    <t>факт</t>
  </si>
  <si>
    <t>Отклонение</t>
  </si>
  <si>
    <t>Причины отклонения</t>
  </si>
  <si>
    <t>км</t>
  </si>
  <si>
    <t>шт</t>
  </si>
  <si>
    <t xml:space="preserve">АО "Северо-Казахстанская Распределительная Электросетевая Компания" </t>
  </si>
  <si>
    <t>Генеральный директор АО "Северо-Казахстанская Распределительная Электросетевая Компания"</t>
  </si>
  <si>
    <t>Казановский А.А.</t>
  </si>
  <si>
    <t>Инвестиционная программа  Акционерного общества "Северо-Казахстанская Распределительная Электросетевая Компания"</t>
  </si>
  <si>
    <t>1.1</t>
  </si>
  <si>
    <t>1.2</t>
  </si>
  <si>
    <t>1.3</t>
  </si>
  <si>
    <t>1</t>
  </si>
  <si>
    <t>2</t>
  </si>
  <si>
    <t>3</t>
  </si>
  <si>
    <t>Модернизация комплекса технических средств для механизации и автоматизации управленческих и инженерно-технических работ</t>
  </si>
  <si>
    <t>тыс.тенге</t>
  </si>
  <si>
    <t>4</t>
  </si>
  <si>
    <t>4.1</t>
  </si>
  <si>
    <t>4.2</t>
  </si>
  <si>
    <t>4.3</t>
  </si>
  <si>
    <t>-</t>
  </si>
  <si>
    <t>Форма 21</t>
  </si>
  <si>
    <t>к Правилам формирования тарифов</t>
  </si>
  <si>
    <t xml:space="preserve"> № 90 от 19.11.2019 г.</t>
  </si>
  <si>
    <t>Приобретение спецавтотранспорта</t>
  </si>
  <si>
    <t>Информация о плановых и фактических объемах предоставления регулируемых услуг</t>
  </si>
  <si>
    <t>Период предоставления услуги в рамках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</si>
  <si>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</si>
  <si>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 **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</si>
  <si>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</si>
  <si>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Факт прошлого года</t>
  </si>
  <si>
    <t>Факт текущего года</t>
  </si>
  <si>
    <t>Оценка повышения качества и надежности предоставляемых регулируемых услуг и эффективности деятельности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</si>
  <si>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</si>
  <si>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Вид деятельности: передача электроэнергии</t>
  </si>
  <si>
    <t>Погашение основного долга</t>
  </si>
  <si>
    <t>Модернизация, в том числе:</t>
  </si>
  <si>
    <t>Сумма инвестиционной программы, тысяч тенге</t>
  </si>
  <si>
    <t>собственные средства</t>
  </si>
  <si>
    <t>Снижение потерь, %, по годам реализации в зависимости от утвержденной инвестиционной программы (проекта)</t>
  </si>
  <si>
    <t>Передача электроэнергии, г. Петропавловск, СКО</t>
  </si>
  <si>
    <t>2022 год</t>
  </si>
  <si>
    <t>Реконструкция кабельных линий в г. Петропавловске</t>
  </si>
  <si>
    <t>Реконструкция воздушных линий 10 кВ в г. Петропавловске</t>
  </si>
  <si>
    <t>Реконструкция воздушных линий 0,4 кВ в СКО</t>
  </si>
  <si>
    <t>1.4</t>
  </si>
  <si>
    <t>Замена РУ-10 кВ в БМЗ на ПС  35/10 кВ "Озёрная" Кызылжарского района</t>
  </si>
  <si>
    <t>1.5</t>
  </si>
  <si>
    <t>1.6</t>
  </si>
  <si>
    <t>Экономия денежных средств в результате проведенных конкурсных процедур.</t>
  </si>
  <si>
    <t>Мероприятия по энергосбережению и повышению энергоэффективности, в том числе:</t>
  </si>
  <si>
    <t>2.1</t>
  </si>
  <si>
    <t>Замена ламп освещения на светодиодные лампы</t>
  </si>
  <si>
    <t xml:space="preserve"> - </t>
  </si>
  <si>
    <t>2.2</t>
  </si>
  <si>
    <t>Замена деревянных окон, регулировка оконных створок, замена уплотнительной резины</t>
  </si>
  <si>
    <t>Ремонт кровель зданий ТП 10/0,4 кВ в г. Петропавловск</t>
  </si>
  <si>
    <t>Ремонт и восстановление металлических ограждений КТП 10/0,4 кВ</t>
  </si>
  <si>
    <t>4.4</t>
  </si>
  <si>
    <t>4.5</t>
  </si>
  <si>
    <t>4.6</t>
  </si>
  <si>
    <t>5</t>
  </si>
  <si>
    <t>5.1</t>
  </si>
  <si>
    <t>5.2</t>
  </si>
  <si>
    <t>Модернизация средств связи диспетчерского и  технологического управления</t>
  </si>
  <si>
    <t>Экономия затрат в результате снижения объемов по передаче и распределению электроэнергии по независящим от предприятия причинам, (план 1 282 713,78 тыс.кВт*ч - факт 1 256 957,19 тыс кВт*ч), повлекших  недополучение средств (436 152 ,88 тыс.тенге), предусмотренных в утвержденной тарифной смете на реализацию утвержденной инвестиционной программы в связи с чем, отсутствовала финансовая возможность для выполнения работ.</t>
  </si>
  <si>
    <t>6</t>
  </si>
  <si>
    <t>6.1</t>
  </si>
  <si>
    <t>Приобретение оборудования РУ-10 КВ для замены на ПС 110/10 кВ № 6 г. Петропавловска</t>
  </si>
  <si>
    <t>6.2</t>
  </si>
  <si>
    <t xml:space="preserve">Приобретение  силового оборудования для замены на подстанциях 10/0,4 кВ  </t>
  </si>
  <si>
    <t>6.3</t>
  </si>
  <si>
    <t>6.4</t>
  </si>
  <si>
    <t>Приобретение электроизмерительных приборов и диагностического оборудования</t>
  </si>
  <si>
    <t xml:space="preserve">Отчет об исполнении инвестиционной программы за 2022 год </t>
  </si>
  <si>
    <t>2021 год</t>
  </si>
  <si>
    <t xml:space="preserve">Экономия затрат в связи с введением более эффективных методов и технологий (оптимизация сетей, совместная подвеска 2-х цепей провода ВЛ, увеличение расстояний пролётов при переходах через инженерные сооружения и подъездных путей к ж/д), а так же отсутствием финансовой возможности в результате снижения объемов по передаче и распределению электроэнергии по независящим от предприятия причинам (план 1 282 713,78 тыс.кВт*ч - факт 1 256 957,19 тыс кВт*ч), повлекших  недополучение средств (436 152 ,88 тыс.тенге), предусмотренных в утвержденной тарифной смете на реализацию утвержденной инвестиционной программы. </t>
  </si>
  <si>
    <t>Строительство ВЛ-110 кВ «Новомихайловка-Литейная»</t>
  </si>
  <si>
    <t>ПС</t>
  </si>
  <si>
    <t>Разработка проектно-сметной документации и прохождение экспертиз ПСД</t>
  </si>
  <si>
    <t>Реконструкция, в том числе</t>
  </si>
  <si>
    <t>Реконструкция и ремонт производственных зданий и сооружений, в том числе:</t>
  </si>
  <si>
    <t>Реконструкция зданий ТП 10/0,4 кВ в г. Петропавловск</t>
  </si>
  <si>
    <t>ТП</t>
  </si>
  <si>
    <t>компл.</t>
  </si>
  <si>
    <t>Ремонт здания конторы М.Жумабаева РЭС</t>
  </si>
  <si>
    <t>Ремонт здания Карагандинского мастерского участка</t>
  </si>
  <si>
    <t xml:space="preserve">Ремонт здания мастерского участка с. Белое </t>
  </si>
  <si>
    <t>Приобретение основных средств, в том числе:</t>
  </si>
  <si>
    <t>яч.</t>
  </si>
  <si>
    <t xml:space="preserve">Строительство ВЛ-110 кВ «Новомихайловка-Литейная» </t>
  </si>
  <si>
    <t>Утвержденная Инвестиционная программа  Акционерного общества "Северо-Казахстанская Распределительная Электросетевая Компания" на 2022 год</t>
  </si>
  <si>
    <t>Данные затраты в рамках Договора №82</t>
  </si>
  <si>
    <t>Инвестиционная программа  Акционерного общества "Северо-Казахстанская Распределительная Электросетевая Компания" 2022 года с учетом перенесенного мероприятия 2021 года, в том числе</t>
  </si>
  <si>
    <t>Мероприятие инвестиционной программы 2021 года, перенесенное на 2022 год по причинам, не зависящим от субъекта</t>
  </si>
  <si>
    <t>1366</t>
  </si>
  <si>
    <t>1357</t>
  </si>
  <si>
    <t>79,27%</t>
  </si>
  <si>
    <t>78,34%</t>
  </si>
  <si>
    <t xml:space="preserve"> - 0,66%</t>
  </si>
  <si>
    <t>Экономия затрат на сумму 22 714,4 тыс. тенге в результате снижения объемов по передаче и распределению электроэнергии по независящим от предприятия причинам, (план 1 282 713,78 тыс.кВт*ч - факт 1 256 957,19 тыс кВт*ч), повлекших  недополучение средств (436 152 ,88 тыс.тенге), предусмотренных в утвержденной тарифной смете на реализацию утвержденной инвестиционной программы в связи с чем, отсутствовала финансовая возможность для выполнения работ по пусконаладке и технической поддержке АСКУЭ на подстанциях города и области.
Затраты в сумме 3 750,0 тыс. тенге перенесены на 2023 год по согласованию с РГУ "ДКРЕМ МНЭ РК по СКО" и КГУ "УЭиЖКХ акимата СКО", совместный приказ №21-ОД и №18-ОД от 01.03.23 г., по причинам, не зависящим от субъекта.</t>
  </si>
  <si>
    <t>По согласованию с РГУ "ДКРЕМ МНЭ РК по СКО" и КГУ "УЭиЖКХ акимата СКО" (совместный приказ №21-ОД и №18-ОД от 01.03.23 г.) по причинам, не зависящим от субъекта, срок исполнения мероприятия перенесен на 2023 год.</t>
  </si>
  <si>
    <t>По согласованию с РГУ "ДКРЕМ МНЭ РК по СКО" и КГУ "УЭиЖКХ акимата СКО" (совместный приказ 
№17-ОД и №12 от 28.02.2022 г.) по причинам, не зависящим от субъекта, срок исполнения мероприятия перенесен на 2022 год. Мероприятие утверждено на сумму 251 809,0 тыс.тенге. В 2021 году АО было выполнено 4,3 км на сумму 7 807,0 тыс.тенге, в 2022 году в сумме 356 194,0 тыс.тенге. Итого общие затраты по мероприятию составили 364 001,0 тыс.тенге., том числе 112 192 тыс. тенге по п.1.5.</t>
  </si>
  <si>
    <t>Прибыль
***</t>
  </si>
  <si>
    <t>Снижение аварийности, по годам реализации в зависимости от утвержденной инвестиционной программы****</t>
  </si>
  <si>
    <t xml:space="preserve">Примечание:
* отчет о прибылях и убытках представляется согласно приложению 3 приказа Министра финансов Республики Казахстан от 28 июня 2017 года № 404 (зарегистрирован в Реестре государственной регистрации нормативных правовых актов за № 15384);
** информация заполняется, в том числе, по иным показателям с учетом специфики отрасли (если предусмотрено в утвержденной инвестиционной программе);
**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естественных монополий о вводе в эксплуатацию и принятии на баланс).
*** Источниками финансирования инвестиционной программы являются: амортизационные отчисления в размере 786,623 млн.тенге и собственные оборотные средства в размере 490,543 млн.тенге.
**** За 2021-2022 год в АО "СКРЭК" аварий и отказов I степени не зафиксировано. Данные указаны по количеству отказов II степени с учётом неудовлетворительного технического состояния и недостатками эксплуатации, в том числе воздействия посторонних лиц и организаций, а так же воздействия стихийных явлений. </t>
  </si>
  <si>
    <t xml:space="preserve">столбцы 17-18
Снижение объемов передачи электроэнергии по сетям АО "Северо-Казахстанская Распределительная Электросетвая Компания" в 2022г. в сравнении с 2021г. за счет снижения объемов передачи электроэнергии для ТОО «GLOBAL ENERGY TRADE» (потребитель ПО ЮУЖД –филиала ОАО «РЖД»).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</si>
</sst>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[$-FC19]d\ mmmm\ yyyy\ &quot;г.&quot;"/>
    <numFmt numFmtId="189" formatCode="0.0"/>
    <numFmt numFmtId="190" formatCode="0.000"/>
    <numFmt numFmtId="191" formatCode="0.000%"/>
    <numFmt numFmtId="192" formatCode="0.0%"/>
    <numFmt numFmtId="193" formatCode="#,##0.0000"/>
    <numFmt numFmtId="194" formatCode="#,##0.00000"/>
    <numFmt numFmtId="195" formatCode="#,##0.000000"/>
    <numFmt numFmtId="19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49" fontId="57" fillId="33" borderId="0" xfId="0" applyNumberFormat="1" applyFont="1" applyFill="1" applyAlignment="1">
      <alignment horizontal="center"/>
    </xf>
    <xf numFmtId="49" fontId="58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3" fontId="58" fillId="33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186" fontId="60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4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58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6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right"/>
    </xf>
    <xf numFmtId="10" fontId="5" fillId="0" borderId="13" xfId="0" applyNumberFormat="1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10" fontId="5" fillId="0" borderId="16" xfId="0" applyNumberFormat="1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view="pageBreakPreview" zoomScale="70" zoomScaleNormal="85" zoomScaleSheetLayoutView="70" zoomScalePageLayoutView="0" workbookViewId="0" topLeftCell="A1">
      <selection activeCell="S16" sqref="S16:T16"/>
    </sheetView>
  </sheetViews>
  <sheetFormatPr defaultColWidth="9.140625" defaultRowHeight="15"/>
  <cols>
    <col min="1" max="1" width="5.28125" style="2" customWidth="1"/>
    <col min="2" max="2" width="11.7109375" style="3" customWidth="1"/>
    <col min="3" max="3" width="24.57421875" style="3" customWidth="1"/>
    <col min="4" max="4" width="10.7109375" style="3" customWidth="1"/>
    <col min="5" max="5" width="7.57421875" style="3" customWidth="1"/>
    <col min="6" max="6" width="10.28125" style="3" customWidth="1"/>
    <col min="7" max="7" width="11.28125" style="3" customWidth="1"/>
    <col min="8" max="8" width="10.140625" style="3" customWidth="1"/>
    <col min="9" max="9" width="12.00390625" style="35" customWidth="1"/>
    <col min="10" max="10" width="14.00390625" style="35" customWidth="1"/>
    <col min="11" max="11" width="15.421875" style="70" customWidth="1"/>
    <col min="12" max="12" width="35.00390625" style="6" customWidth="1"/>
    <col min="13" max="13" width="10.00390625" style="5" customWidth="1"/>
    <col min="14" max="14" width="9.140625" style="5" customWidth="1"/>
    <col min="15" max="15" width="9.57421875" style="3" customWidth="1"/>
    <col min="16" max="16" width="10.28125" style="3" customWidth="1"/>
    <col min="17" max="17" width="13.7109375" style="5" customWidth="1"/>
    <col min="18" max="18" width="14.421875" style="5" customWidth="1"/>
    <col min="19" max="19" width="11.8515625" style="3" customWidth="1"/>
    <col min="20" max="20" width="11.00390625" style="3" customWidth="1"/>
    <col min="21" max="21" width="10.8515625" style="5" customWidth="1"/>
    <col min="22" max="22" width="11.140625" style="5" customWidth="1"/>
    <col min="23" max="23" width="13.00390625" style="5" customWidth="1"/>
    <col min="24" max="24" width="12.7109375" style="5" customWidth="1"/>
    <col min="25" max="25" width="28.00390625" style="5" customWidth="1"/>
    <col min="26" max="26" width="17.28125" style="3" customWidth="1"/>
    <col min="27" max="27" width="9.140625" style="3" customWidth="1"/>
    <col min="28" max="28" width="9.7109375" style="3" bestFit="1" customWidth="1"/>
    <col min="29" max="16384" width="9.140625" style="3" customWidth="1"/>
  </cols>
  <sheetData>
    <row r="1" spans="18:26" ht="12.75" customHeight="1">
      <c r="R1" s="118" t="s">
        <v>35</v>
      </c>
      <c r="S1" s="118"/>
      <c r="T1" s="118"/>
      <c r="U1" s="118"/>
      <c r="V1" s="118"/>
      <c r="W1" s="118"/>
      <c r="X1" s="118"/>
      <c r="Y1" s="118"/>
      <c r="Z1" s="118"/>
    </row>
    <row r="2" spans="18:26" ht="15" customHeight="1">
      <c r="R2" s="119" t="s">
        <v>36</v>
      </c>
      <c r="S2" s="119"/>
      <c r="T2" s="119"/>
      <c r="U2" s="119"/>
      <c r="V2" s="119"/>
      <c r="W2" s="119"/>
      <c r="X2" s="119"/>
      <c r="Y2" s="119"/>
      <c r="Z2" s="119"/>
    </row>
    <row r="3" spans="18:26" ht="15" customHeight="1">
      <c r="R3" s="119" t="s">
        <v>37</v>
      </c>
      <c r="S3" s="119"/>
      <c r="T3" s="119"/>
      <c r="U3" s="119"/>
      <c r="V3" s="119"/>
      <c r="W3" s="119"/>
      <c r="X3" s="119"/>
      <c r="Y3" s="119"/>
      <c r="Z3" s="119"/>
    </row>
    <row r="4" spans="18:26" ht="12.75">
      <c r="R4" s="122"/>
      <c r="S4" s="122"/>
      <c r="T4" s="122"/>
      <c r="U4" s="122"/>
      <c r="V4" s="122"/>
      <c r="W4" s="122"/>
      <c r="X4" s="122"/>
      <c r="Y4" s="122"/>
      <c r="Z4" s="122"/>
    </row>
    <row r="5" ht="7.5" customHeight="1"/>
    <row r="6" spans="7:26" ht="15.75">
      <c r="G6" s="121" t="s">
        <v>88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Z6" s="8"/>
    </row>
    <row r="7" spans="7:23" ht="15.75">
      <c r="G7" s="120" t="s">
        <v>18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7:23" ht="15.75">
      <c r="G8" s="123" t="s">
        <v>48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7:23" ht="15.75"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1" spans="1:26" ht="38.25" customHeight="1">
      <c r="A11" s="127" t="s">
        <v>0</v>
      </c>
      <c r="B11" s="125" t="s">
        <v>39</v>
      </c>
      <c r="C11" s="125"/>
      <c r="D11" s="125"/>
      <c r="E11" s="125"/>
      <c r="F11" s="125"/>
      <c r="G11" s="125"/>
      <c r="H11" s="125" t="s">
        <v>1</v>
      </c>
      <c r="I11" s="125" t="s">
        <v>51</v>
      </c>
      <c r="J11" s="125"/>
      <c r="K11" s="125"/>
      <c r="L11" s="125"/>
      <c r="M11" s="125" t="s">
        <v>41</v>
      </c>
      <c r="N11" s="125"/>
      <c r="O11" s="125"/>
      <c r="P11" s="125"/>
      <c r="Q11" s="125" t="s">
        <v>42</v>
      </c>
      <c r="R11" s="125"/>
      <c r="S11" s="125"/>
      <c r="T11" s="125"/>
      <c r="U11" s="125"/>
      <c r="V11" s="125"/>
      <c r="W11" s="125"/>
      <c r="X11" s="125"/>
      <c r="Y11" s="124" t="s">
        <v>47</v>
      </c>
      <c r="Z11" s="125" t="s">
        <v>46</v>
      </c>
    </row>
    <row r="12" spans="1:26" ht="119.25" customHeight="1">
      <c r="A12" s="127"/>
      <c r="B12" s="125" t="s">
        <v>2</v>
      </c>
      <c r="C12" s="125" t="s">
        <v>3</v>
      </c>
      <c r="D12" s="125" t="s">
        <v>4</v>
      </c>
      <c r="E12" s="125" t="s">
        <v>5</v>
      </c>
      <c r="F12" s="125"/>
      <c r="G12" s="125" t="s">
        <v>40</v>
      </c>
      <c r="H12" s="125"/>
      <c r="I12" s="126" t="s">
        <v>6</v>
      </c>
      <c r="J12" s="126" t="s">
        <v>7</v>
      </c>
      <c r="K12" s="129" t="s">
        <v>14</v>
      </c>
      <c r="L12" s="125" t="s">
        <v>15</v>
      </c>
      <c r="M12" s="124" t="s">
        <v>52</v>
      </c>
      <c r="N12" s="124"/>
      <c r="O12" s="125" t="s">
        <v>8</v>
      </c>
      <c r="P12" s="125" t="s">
        <v>9</v>
      </c>
      <c r="Q12" s="124" t="s">
        <v>43</v>
      </c>
      <c r="R12" s="124"/>
      <c r="S12" s="124" t="s">
        <v>10</v>
      </c>
      <c r="T12" s="124"/>
      <c r="U12" s="124" t="s">
        <v>53</v>
      </c>
      <c r="V12" s="124"/>
      <c r="W12" s="124" t="s">
        <v>118</v>
      </c>
      <c r="X12" s="124"/>
      <c r="Y12" s="124"/>
      <c r="Z12" s="125"/>
    </row>
    <row r="13" spans="1:26" ht="38.25">
      <c r="A13" s="127"/>
      <c r="B13" s="125"/>
      <c r="C13" s="125"/>
      <c r="D13" s="125"/>
      <c r="E13" s="7" t="s">
        <v>12</v>
      </c>
      <c r="F13" s="7" t="s">
        <v>13</v>
      </c>
      <c r="G13" s="125"/>
      <c r="H13" s="125"/>
      <c r="I13" s="126"/>
      <c r="J13" s="126"/>
      <c r="K13" s="129"/>
      <c r="L13" s="125"/>
      <c r="M13" s="20" t="s">
        <v>11</v>
      </c>
      <c r="N13" s="20" t="s">
        <v>117</v>
      </c>
      <c r="O13" s="125"/>
      <c r="P13" s="125"/>
      <c r="Q13" s="20" t="s">
        <v>44</v>
      </c>
      <c r="R13" s="20" t="s">
        <v>45</v>
      </c>
      <c r="S13" s="20" t="s">
        <v>44</v>
      </c>
      <c r="T13" s="20" t="s">
        <v>45</v>
      </c>
      <c r="U13" s="20" t="s">
        <v>6</v>
      </c>
      <c r="V13" s="20" t="s">
        <v>7</v>
      </c>
      <c r="W13" s="20" t="s">
        <v>44</v>
      </c>
      <c r="X13" s="20" t="s">
        <v>45</v>
      </c>
      <c r="Y13" s="124"/>
      <c r="Z13" s="125"/>
    </row>
    <row r="14" spans="1:26" s="4" customFormat="1" ht="22.5" customHeight="1">
      <c r="A14" s="2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6">
        <v>9</v>
      </c>
      <c r="J14" s="36">
        <v>10</v>
      </c>
      <c r="K14" s="22">
        <v>11</v>
      </c>
      <c r="L14" s="1">
        <v>12</v>
      </c>
      <c r="M14" s="23">
        <v>13</v>
      </c>
      <c r="N14" s="23">
        <v>14</v>
      </c>
      <c r="O14" s="1">
        <v>15</v>
      </c>
      <c r="P14" s="1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1">
        <v>26</v>
      </c>
    </row>
    <row r="15" spans="1:26" s="4" customFormat="1" ht="60" customHeight="1">
      <c r="A15" s="142"/>
      <c r="B15" s="134" t="s">
        <v>107</v>
      </c>
      <c r="C15" s="135"/>
      <c r="D15" s="138"/>
      <c r="E15" s="138"/>
      <c r="F15" s="138"/>
      <c r="G15" s="140" t="s">
        <v>55</v>
      </c>
      <c r="H15" s="138"/>
      <c r="I15" s="144">
        <f>I17+I45</f>
        <v>1681690.3128299997</v>
      </c>
      <c r="J15" s="144">
        <f>J17+J45</f>
        <v>1277165.68566</v>
      </c>
      <c r="K15" s="144">
        <f>K17+K45</f>
        <v>-404524.6271699999</v>
      </c>
      <c r="L15" s="138"/>
      <c r="M15" s="146">
        <v>786623</v>
      </c>
      <c r="N15" s="146">
        <v>490543</v>
      </c>
      <c r="O15" s="138" t="s">
        <v>34</v>
      </c>
      <c r="P15" s="138" t="s">
        <v>34</v>
      </c>
      <c r="Q15" s="82">
        <v>1290001240</v>
      </c>
      <c r="R15" s="82">
        <v>1256957189</v>
      </c>
      <c r="S15" s="83" t="s">
        <v>111</v>
      </c>
      <c r="T15" s="83" t="s">
        <v>112</v>
      </c>
      <c r="U15" s="84">
        <v>0.0778</v>
      </c>
      <c r="V15" s="84">
        <v>0.0743</v>
      </c>
      <c r="W15" s="83" t="s">
        <v>109</v>
      </c>
      <c r="X15" s="83" t="s">
        <v>110</v>
      </c>
      <c r="Y15" s="85" t="s">
        <v>120</v>
      </c>
      <c r="Z15" s="1"/>
    </row>
    <row r="16" spans="1:26" s="75" customFormat="1" ht="33" customHeight="1">
      <c r="A16" s="143"/>
      <c r="B16" s="136"/>
      <c r="C16" s="137"/>
      <c r="D16" s="139"/>
      <c r="E16" s="139"/>
      <c r="F16" s="139"/>
      <c r="G16" s="141"/>
      <c r="H16" s="139"/>
      <c r="I16" s="145"/>
      <c r="J16" s="145"/>
      <c r="K16" s="145"/>
      <c r="L16" s="139"/>
      <c r="M16" s="147"/>
      <c r="N16" s="147"/>
      <c r="O16" s="139"/>
      <c r="P16" s="139"/>
      <c r="Q16" s="115">
        <v>-0.0256</v>
      </c>
      <c r="R16" s="116"/>
      <c r="S16" s="115">
        <v>-0.0093</v>
      </c>
      <c r="T16" s="116"/>
      <c r="U16" s="115">
        <v>-0.0035</v>
      </c>
      <c r="V16" s="116"/>
      <c r="W16" s="148" t="s">
        <v>113</v>
      </c>
      <c r="X16" s="149"/>
      <c r="Y16" s="86"/>
      <c r="Z16" s="74"/>
    </row>
    <row r="17" spans="1:26" s="27" customFormat="1" ht="33" customHeight="1">
      <c r="A17" s="81"/>
      <c r="B17" s="97" t="s">
        <v>105</v>
      </c>
      <c r="C17" s="97"/>
      <c r="D17" s="76"/>
      <c r="E17" s="76"/>
      <c r="F17" s="76"/>
      <c r="G17" s="79" t="s">
        <v>55</v>
      </c>
      <c r="H17" s="76"/>
      <c r="I17" s="77">
        <f>I18+I25+I28+I29+I36+I39</f>
        <v>1429881.3128299997</v>
      </c>
      <c r="J17" s="77">
        <f>J18+J25+J28+J29+J36+J39</f>
        <v>1025356.68566</v>
      </c>
      <c r="K17" s="77">
        <f>K18+K25+K28+K29+K36+K39</f>
        <v>-404524.6271699999</v>
      </c>
      <c r="L17" s="78"/>
      <c r="M17" s="66"/>
      <c r="N17" s="66"/>
      <c r="O17" s="80"/>
      <c r="P17" s="80"/>
      <c r="Q17" s="131"/>
      <c r="R17" s="131"/>
      <c r="S17" s="132"/>
      <c r="T17" s="132"/>
      <c r="U17" s="133"/>
      <c r="V17" s="133"/>
      <c r="W17" s="132"/>
      <c r="X17" s="132"/>
      <c r="Y17" s="86"/>
      <c r="Z17" s="76"/>
    </row>
    <row r="18" spans="1:26" s="45" customFormat="1" ht="42" customHeight="1">
      <c r="A18" s="29" t="s">
        <v>25</v>
      </c>
      <c r="B18" s="109" t="s">
        <v>94</v>
      </c>
      <c r="C18" s="110"/>
      <c r="D18" s="42"/>
      <c r="E18" s="42"/>
      <c r="F18" s="42"/>
      <c r="G18" s="40" t="s">
        <v>55</v>
      </c>
      <c r="H18" s="60"/>
      <c r="I18" s="33">
        <f>SUM(I19:I24)</f>
        <v>729977.0078599999</v>
      </c>
      <c r="J18" s="33">
        <f>SUM(J19:J24)</f>
        <v>510193.2131</v>
      </c>
      <c r="K18" s="33">
        <f>J18-I18</f>
        <v>-219783.7947599999</v>
      </c>
      <c r="L18" s="42"/>
      <c r="M18" s="44"/>
      <c r="N18" s="44"/>
      <c r="O18" s="37"/>
      <c r="P18" s="37"/>
      <c r="Q18" s="44"/>
      <c r="R18" s="44"/>
      <c r="S18" s="44"/>
      <c r="T18" s="44"/>
      <c r="U18" s="44"/>
      <c r="V18" s="44"/>
      <c r="W18" s="44"/>
      <c r="X18" s="44"/>
      <c r="Y18" s="86"/>
      <c r="Z18" s="44"/>
    </row>
    <row r="19" spans="1:26" s="46" customFormat="1" ht="112.5" customHeight="1">
      <c r="A19" s="43" t="s">
        <v>22</v>
      </c>
      <c r="B19" s="101" t="s">
        <v>54</v>
      </c>
      <c r="C19" s="39" t="s">
        <v>56</v>
      </c>
      <c r="D19" s="41" t="s">
        <v>16</v>
      </c>
      <c r="E19" s="48">
        <v>10.9</v>
      </c>
      <c r="F19" s="49">
        <v>2.86</v>
      </c>
      <c r="G19" s="47"/>
      <c r="H19" s="61"/>
      <c r="I19" s="71">
        <v>215608.003</v>
      </c>
      <c r="J19" s="34">
        <v>48749.36696</v>
      </c>
      <c r="K19" s="34">
        <f aca="true" t="shared" si="0" ref="K19:K43">J19-I19</f>
        <v>-166858.63604</v>
      </c>
      <c r="L19" s="39" t="s">
        <v>115</v>
      </c>
      <c r="M19" s="44"/>
      <c r="N19" s="44"/>
      <c r="O19" s="37"/>
      <c r="P19" s="37"/>
      <c r="Q19" s="44"/>
      <c r="R19" s="44"/>
      <c r="S19" s="44"/>
      <c r="T19" s="44"/>
      <c r="U19" s="44"/>
      <c r="V19" s="44"/>
      <c r="W19" s="44"/>
      <c r="X19" s="44"/>
      <c r="Y19" s="86"/>
      <c r="Z19" s="44"/>
    </row>
    <row r="20" spans="1:26" s="46" customFormat="1" ht="111.75" customHeight="1">
      <c r="A20" s="43" t="s">
        <v>23</v>
      </c>
      <c r="B20" s="102"/>
      <c r="C20" s="39" t="s">
        <v>57</v>
      </c>
      <c r="D20" s="41" t="s">
        <v>16</v>
      </c>
      <c r="E20" s="31">
        <v>10.2</v>
      </c>
      <c r="F20" s="31">
        <v>6.327</v>
      </c>
      <c r="G20" s="49"/>
      <c r="H20" s="61"/>
      <c r="I20" s="34">
        <v>71245.00021</v>
      </c>
      <c r="J20" s="34">
        <v>37718.64802</v>
      </c>
      <c r="K20" s="34">
        <f t="shared" si="0"/>
        <v>-33526.35219</v>
      </c>
      <c r="L20" s="39" t="s">
        <v>115</v>
      </c>
      <c r="M20" s="44"/>
      <c r="N20" s="44"/>
      <c r="O20" s="37"/>
      <c r="P20" s="37"/>
      <c r="Q20" s="44"/>
      <c r="R20" s="44"/>
      <c r="S20" s="44"/>
      <c r="T20" s="44"/>
      <c r="U20" s="44"/>
      <c r="V20" s="44"/>
      <c r="W20" s="44"/>
      <c r="X20" s="44"/>
      <c r="Y20" s="150"/>
      <c r="Z20" s="44"/>
    </row>
    <row r="21" spans="1:26" s="46" customFormat="1" ht="303" customHeight="1">
      <c r="A21" s="43" t="s">
        <v>24</v>
      </c>
      <c r="B21" s="102"/>
      <c r="C21" s="39" t="s">
        <v>58</v>
      </c>
      <c r="D21" s="41" t="s">
        <v>16</v>
      </c>
      <c r="E21" s="30">
        <v>25</v>
      </c>
      <c r="F21" s="68">
        <v>25.99</v>
      </c>
      <c r="G21" s="49"/>
      <c r="H21" s="61"/>
      <c r="I21" s="34">
        <v>302281.80965</v>
      </c>
      <c r="J21" s="34">
        <v>282657.33316</v>
      </c>
      <c r="K21" s="34">
        <f t="shared" si="0"/>
        <v>-19624.47649000003</v>
      </c>
      <c r="L21" s="39" t="s">
        <v>90</v>
      </c>
      <c r="M21" s="44"/>
      <c r="N21" s="44"/>
      <c r="O21" s="37"/>
      <c r="P21" s="37"/>
      <c r="Q21" s="44"/>
      <c r="R21" s="44"/>
      <c r="S21" s="44"/>
      <c r="T21" s="44"/>
      <c r="U21" s="44"/>
      <c r="V21" s="44"/>
      <c r="W21" s="44"/>
      <c r="X21" s="44"/>
      <c r="Y21" s="32"/>
      <c r="Z21" s="44"/>
    </row>
    <row r="22" spans="1:26" s="46" customFormat="1" ht="38.25">
      <c r="A22" s="43" t="s">
        <v>59</v>
      </c>
      <c r="B22" s="102"/>
      <c r="C22" s="50" t="s">
        <v>60</v>
      </c>
      <c r="D22" s="41" t="s">
        <v>92</v>
      </c>
      <c r="E22" s="30">
        <v>1</v>
      </c>
      <c r="F22" s="41">
        <v>1</v>
      </c>
      <c r="G22" s="49"/>
      <c r="H22" s="61"/>
      <c r="I22" s="34">
        <v>10640</v>
      </c>
      <c r="J22" s="34">
        <v>11073.84096</v>
      </c>
      <c r="K22" s="34">
        <f t="shared" si="0"/>
        <v>433.84095999999954</v>
      </c>
      <c r="L22" s="39"/>
      <c r="M22" s="44"/>
      <c r="N22" s="44"/>
      <c r="O22" s="37"/>
      <c r="P22" s="37"/>
      <c r="Q22" s="44"/>
      <c r="R22" s="44"/>
      <c r="S22" s="44"/>
      <c r="T22" s="44"/>
      <c r="U22" s="44"/>
      <c r="V22" s="44"/>
      <c r="W22" s="44"/>
      <c r="X22" s="44"/>
      <c r="Y22" s="32"/>
      <c r="Z22" s="44"/>
    </row>
    <row r="23" spans="1:26" s="46" customFormat="1" ht="38.25">
      <c r="A23" s="51" t="s">
        <v>61</v>
      </c>
      <c r="B23" s="102"/>
      <c r="C23" s="50" t="s">
        <v>91</v>
      </c>
      <c r="D23" s="49" t="s">
        <v>29</v>
      </c>
      <c r="E23" s="55" t="s">
        <v>67</v>
      </c>
      <c r="F23" s="49" t="s">
        <v>67</v>
      </c>
      <c r="G23" s="49"/>
      <c r="H23" s="61"/>
      <c r="I23" s="34">
        <v>112192</v>
      </c>
      <c r="J23" s="66">
        <v>112192</v>
      </c>
      <c r="K23" s="66">
        <f t="shared" si="0"/>
        <v>0</v>
      </c>
      <c r="L23" s="53" t="s">
        <v>106</v>
      </c>
      <c r="M23" s="44"/>
      <c r="N23" s="44"/>
      <c r="O23" s="37"/>
      <c r="P23" s="37"/>
      <c r="Q23" s="44"/>
      <c r="R23" s="44"/>
      <c r="S23" s="44"/>
      <c r="T23" s="44"/>
      <c r="U23" s="44"/>
      <c r="V23" s="44"/>
      <c r="W23" s="44"/>
      <c r="X23" s="44"/>
      <c r="Y23" s="32"/>
      <c r="Z23" s="44"/>
    </row>
    <row r="24" spans="1:26" s="46" customFormat="1" ht="45">
      <c r="A24" s="43" t="s">
        <v>62</v>
      </c>
      <c r="B24" s="103"/>
      <c r="C24" s="50" t="s">
        <v>93</v>
      </c>
      <c r="D24" s="49" t="s">
        <v>29</v>
      </c>
      <c r="E24" s="55" t="s">
        <v>67</v>
      </c>
      <c r="F24" s="49" t="s">
        <v>67</v>
      </c>
      <c r="G24" s="49"/>
      <c r="H24" s="61"/>
      <c r="I24" s="34">
        <v>18010.195</v>
      </c>
      <c r="J24" s="34">
        <v>17802.024</v>
      </c>
      <c r="K24" s="34">
        <f t="shared" si="0"/>
        <v>-208.17099999999846</v>
      </c>
      <c r="L24" s="39" t="s">
        <v>63</v>
      </c>
      <c r="M24" s="44"/>
      <c r="N24" s="44"/>
      <c r="O24" s="37"/>
      <c r="P24" s="37"/>
      <c r="Q24" s="44"/>
      <c r="R24" s="44"/>
      <c r="S24" s="44"/>
      <c r="T24" s="44"/>
      <c r="U24" s="44"/>
      <c r="V24" s="44"/>
      <c r="W24" s="44"/>
      <c r="X24" s="44"/>
      <c r="Y24" s="32"/>
      <c r="Z24" s="44"/>
    </row>
    <row r="25" spans="1:26" s="46" customFormat="1" ht="67.5" customHeight="1">
      <c r="A25" s="29" t="s">
        <v>26</v>
      </c>
      <c r="B25" s="104" t="s">
        <v>64</v>
      </c>
      <c r="C25" s="105"/>
      <c r="D25" s="54" t="s">
        <v>29</v>
      </c>
      <c r="E25" s="49"/>
      <c r="F25" s="49"/>
      <c r="G25" s="40" t="s">
        <v>55</v>
      </c>
      <c r="H25" s="61"/>
      <c r="I25" s="33">
        <f>I26+I27</f>
        <v>38137.6</v>
      </c>
      <c r="J25" s="33">
        <f>J26+J27</f>
        <v>38137.599</v>
      </c>
      <c r="K25" s="33">
        <f t="shared" si="0"/>
        <v>-0.000999999996565748</v>
      </c>
      <c r="L25" s="53"/>
      <c r="M25" s="44"/>
      <c r="N25" s="44"/>
      <c r="O25" s="37"/>
      <c r="P25" s="37"/>
      <c r="Q25" s="44"/>
      <c r="R25" s="44"/>
      <c r="S25" s="44"/>
      <c r="T25" s="44"/>
      <c r="U25" s="44"/>
      <c r="V25" s="44"/>
      <c r="W25" s="44"/>
      <c r="X25" s="44"/>
      <c r="Y25" s="32"/>
      <c r="Z25" s="44"/>
    </row>
    <row r="26" spans="1:26" s="46" customFormat="1" ht="30">
      <c r="A26" s="51" t="s">
        <v>65</v>
      </c>
      <c r="B26" s="106" t="s">
        <v>54</v>
      </c>
      <c r="C26" s="53" t="s">
        <v>66</v>
      </c>
      <c r="D26" s="49" t="s">
        <v>29</v>
      </c>
      <c r="E26" s="55" t="s">
        <v>67</v>
      </c>
      <c r="F26" s="49" t="s">
        <v>67</v>
      </c>
      <c r="G26" s="47"/>
      <c r="H26" s="61"/>
      <c r="I26" s="34">
        <v>24823</v>
      </c>
      <c r="J26" s="34">
        <v>24823</v>
      </c>
      <c r="K26" s="33">
        <f t="shared" si="0"/>
        <v>0</v>
      </c>
      <c r="L26" s="53"/>
      <c r="M26" s="44"/>
      <c r="N26" s="44"/>
      <c r="O26" s="37"/>
      <c r="P26" s="37"/>
      <c r="Q26" s="44"/>
      <c r="R26" s="44"/>
      <c r="S26" s="44"/>
      <c r="T26" s="44"/>
      <c r="U26" s="44"/>
      <c r="V26" s="44"/>
      <c r="W26" s="44"/>
      <c r="X26" s="44"/>
      <c r="Y26" s="32"/>
      <c r="Z26" s="44"/>
    </row>
    <row r="27" spans="1:26" s="46" customFormat="1" ht="60">
      <c r="A27" s="51" t="s">
        <v>68</v>
      </c>
      <c r="B27" s="107"/>
      <c r="C27" s="53" t="s">
        <v>69</v>
      </c>
      <c r="D27" s="49" t="s">
        <v>29</v>
      </c>
      <c r="E27" s="55" t="s">
        <v>67</v>
      </c>
      <c r="F27" s="49" t="s">
        <v>67</v>
      </c>
      <c r="G27" s="49"/>
      <c r="H27" s="61"/>
      <c r="I27" s="34">
        <v>13314.6</v>
      </c>
      <c r="J27" s="34">
        <v>13314.599</v>
      </c>
      <c r="K27" s="33">
        <f t="shared" si="0"/>
        <v>-0.0010000000002037268</v>
      </c>
      <c r="L27" s="53"/>
      <c r="M27" s="44"/>
      <c r="N27" s="44"/>
      <c r="O27" s="37"/>
      <c r="P27" s="37"/>
      <c r="Q27" s="44"/>
      <c r="R27" s="44"/>
      <c r="S27" s="44"/>
      <c r="T27" s="44"/>
      <c r="U27" s="44"/>
      <c r="V27" s="44"/>
      <c r="W27" s="44"/>
      <c r="X27" s="44"/>
      <c r="Y27" s="32"/>
      <c r="Z27" s="44"/>
    </row>
    <row r="28" spans="1:26" s="46" customFormat="1" ht="28.5">
      <c r="A28" s="29" t="s">
        <v>27</v>
      </c>
      <c r="B28" s="104" t="s">
        <v>49</v>
      </c>
      <c r="C28" s="105"/>
      <c r="D28" s="40" t="s">
        <v>29</v>
      </c>
      <c r="E28" s="55" t="s">
        <v>67</v>
      </c>
      <c r="F28" s="49" t="s">
        <v>67</v>
      </c>
      <c r="G28" s="54" t="s">
        <v>55</v>
      </c>
      <c r="H28" s="61"/>
      <c r="I28" s="56">
        <v>114570</v>
      </c>
      <c r="J28" s="56">
        <v>114142.5</v>
      </c>
      <c r="K28" s="33">
        <f t="shared" si="0"/>
        <v>-427.5</v>
      </c>
      <c r="L28" s="53"/>
      <c r="M28" s="44"/>
      <c r="N28" s="44"/>
      <c r="O28" s="37"/>
      <c r="P28" s="37"/>
      <c r="Q28" s="44"/>
      <c r="R28" s="44"/>
      <c r="S28" s="44"/>
      <c r="T28" s="44"/>
      <c r="U28" s="44"/>
      <c r="V28" s="44"/>
      <c r="W28" s="44"/>
      <c r="X28" s="44"/>
      <c r="Y28" s="32"/>
      <c r="Z28" s="44"/>
    </row>
    <row r="29" spans="1:26" s="46" customFormat="1" ht="54" customHeight="1">
      <c r="A29" s="29" t="s">
        <v>30</v>
      </c>
      <c r="B29" s="104" t="s">
        <v>95</v>
      </c>
      <c r="C29" s="105"/>
      <c r="D29" s="40" t="s">
        <v>29</v>
      </c>
      <c r="E29" s="49"/>
      <c r="F29" s="49"/>
      <c r="G29" s="54" t="s">
        <v>55</v>
      </c>
      <c r="H29" s="61"/>
      <c r="I29" s="56">
        <f>SUM(I30:I35)</f>
        <v>182198.61397</v>
      </c>
      <c r="J29" s="56">
        <f>SUM(J30:J35)</f>
        <v>104064.1978</v>
      </c>
      <c r="K29" s="33">
        <f t="shared" si="0"/>
        <v>-78134.41617000001</v>
      </c>
      <c r="L29" s="39"/>
      <c r="M29" s="44"/>
      <c r="N29" s="44"/>
      <c r="O29" s="37"/>
      <c r="P29" s="37"/>
      <c r="Q29" s="44"/>
      <c r="R29" s="44"/>
      <c r="S29" s="44"/>
      <c r="T29" s="44"/>
      <c r="U29" s="44"/>
      <c r="V29" s="44"/>
      <c r="W29" s="44"/>
      <c r="X29" s="44"/>
      <c r="Y29" s="32"/>
      <c r="Z29" s="44"/>
    </row>
    <row r="30" spans="1:26" s="46" customFormat="1" ht="111.75" customHeight="1">
      <c r="A30" s="43" t="s">
        <v>31</v>
      </c>
      <c r="B30" s="101" t="s">
        <v>54</v>
      </c>
      <c r="C30" s="39" t="s">
        <v>96</v>
      </c>
      <c r="D30" s="41" t="s">
        <v>97</v>
      </c>
      <c r="E30" s="41">
        <v>3</v>
      </c>
      <c r="F30" s="41">
        <v>1</v>
      </c>
      <c r="G30" s="41"/>
      <c r="H30" s="61"/>
      <c r="I30" s="34">
        <v>27164.96253</v>
      </c>
      <c r="J30" s="34">
        <v>22217.50849</v>
      </c>
      <c r="K30" s="34">
        <f t="shared" si="0"/>
        <v>-4947.4540400000005</v>
      </c>
      <c r="L30" s="39" t="s">
        <v>115</v>
      </c>
      <c r="M30" s="44"/>
      <c r="N30" s="44"/>
      <c r="O30" s="37"/>
      <c r="P30" s="37"/>
      <c r="Q30" s="44"/>
      <c r="R30" s="44"/>
      <c r="S30" s="44"/>
      <c r="T30" s="44"/>
      <c r="U30" s="44"/>
      <c r="V30" s="44"/>
      <c r="W30" s="44"/>
      <c r="X30" s="44"/>
      <c r="Y30" s="32"/>
      <c r="Z30" s="44"/>
    </row>
    <row r="31" spans="1:26" s="46" customFormat="1" ht="112.5" customHeight="1">
      <c r="A31" s="43" t="s">
        <v>32</v>
      </c>
      <c r="B31" s="102"/>
      <c r="C31" s="39" t="s">
        <v>70</v>
      </c>
      <c r="D31" s="69" t="s">
        <v>97</v>
      </c>
      <c r="E31" s="41">
        <v>21</v>
      </c>
      <c r="F31" s="41">
        <v>15</v>
      </c>
      <c r="G31" s="41"/>
      <c r="H31" s="61"/>
      <c r="I31" s="34">
        <v>32859.5</v>
      </c>
      <c r="J31" s="34">
        <v>24323.73431</v>
      </c>
      <c r="K31" s="34">
        <f t="shared" si="0"/>
        <v>-8535.76569</v>
      </c>
      <c r="L31" s="39" t="s">
        <v>115</v>
      </c>
      <c r="M31" s="44"/>
      <c r="N31" s="44"/>
      <c r="O31" s="37"/>
      <c r="P31" s="37"/>
      <c r="Q31" s="44"/>
      <c r="R31" s="44"/>
      <c r="S31" s="44"/>
      <c r="T31" s="44"/>
      <c r="U31" s="44"/>
      <c r="V31" s="44"/>
      <c r="W31" s="44"/>
      <c r="X31" s="44"/>
      <c r="Y31" s="32"/>
      <c r="Z31" s="44"/>
    </row>
    <row r="32" spans="1:26" s="46" customFormat="1" ht="105.75" customHeight="1">
      <c r="A32" s="43" t="s">
        <v>33</v>
      </c>
      <c r="B32" s="102"/>
      <c r="C32" s="39" t="s">
        <v>71</v>
      </c>
      <c r="D32" s="41" t="s">
        <v>98</v>
      </c>
      <c r="E32" s="41">
        <v>198</v>
      </c>
      <c r="F32" s="41">
        <v>0</v>
      </c>
      <c r="G32" s="41"/>
      <c r="H32" s="61"/>
      <c r="I32" s="34">
        <v>64651.19644</v>
      </c>
      <c r="J32" s="34">
        <v>0</v>
      </c>
      <c r="K32" s="34">
        <f t="shared" si="0"/>
        <v>-64651.19644</v>
      </c>
      <c r="L32" s="39" t="s">
        <v>115</v>
      </c>
      <c r="M32" s="44"/>
      <c r="N32" s="44"/>
      <c r="O32" s="37"/>
      <c r="P32" s="37"/>
      <c r="Q32" s="44"/>
      <c r="R32" s="44"/>
      <c r="S32" s="44"/>
      <c r="T32" s="44"/>
      <c r="U32" s="44"/>
      <c r="V32" s="44"/>
      <c r="W32" s="44"/>
      <c r="X32" s="44"/>
      <c r="Y32" s="32"/>
      <c r="Z32" s="44"/>
    </row>
    <row r="33" spans="1:26" s="46" customFormat="1" ht="30">
      <c r="A33" s="43" t="s">
        <v>72</v>
      </c>
      <c r="B33" s="102"/>
      <c r="C33" s="39" t="s">
        <v>99</v>
      </c>
      <c r="D33" s="41" t="s">
        <v>17</v>
      </c>
      <c r="E33" s="41">
        <v>1</v>
      </c>
      <c r="F33" s="41">
        <v>1</v>
      </c>
      <c r="G33" s="41"/>
      <c r="H33" s="61"/>
      <c r="I33" s="34">
        <v>22903.57</v>
      </c>
      <c r="J33" s="34">
        <v>22903.57</v>
      </c>
      <c r="K33" s="34">
        <f t="shared" si="0"/>
        <v>0</v>
      </c>
      <c r="L33" s="57"/>
      <c r="M33" s="44"/>
      <c r="N33" s="44"/>
      <c r="O33" s="37"/>
      <c r="P33" s="37"/>
      <c r="Q33" s="44"/>
      <c r="R33" s="44"/>
      <c r="S33" s="44"/>
      <c r="T33" s="44"/>
      <c r="U33" s="44"/>
      <c r="V33" s="44"/>
      <c r="W33" s="44"/>
      <c r="X33" s="44"/>
      <c r="Y33" s="32"/>
      <c r="Z33" s="44"/>
    </row>
    <row r="34" spans="1:26" s="46" customFormat="1" ht="45">
      <c r="A34" s="43" t="s">
        <v>73</v>
      </c>
      <c r="B34" s="102"/>
      <c r="C34" s="39" t="s">
        <v>100</v>
      </c>
      <c r="D34" s="41" t="s">
        <v>17</v>
      </c>
      <c r="E34" s="41">
        <v>1</v>
      </c>
      <c r="F34" s="41">
        <v>1</v>
      </c>
      <c r="G34" s="41"/>
      <c r="H34" s="61"/>
      <c r="I34" s="34">
        <v>15583.776</v>
      </c>
      <c r="J34" s="34">
        <v>15583.776</v>
      </c>
      <c r="K34" s="34">
        <f t="shared" si="0"/>
        <v>0</v>
      </c>
      <c r="L34" s="57"/>
      <c r="M34" s="44"/>
      <c r="N34" s="44"/>
      <c r="O34" s="37"/>
      <c r="P34" s="37"/>
      <c r="Q34" s="44"/>
      <c r="R34" s="44"/>
      <c r="S34" s="44"/>
      <c r="T34" s="44"/>
      <c r="U34" s="44"/>
      <c r="V34" s="44"/>
      <c r="W34" s="44"/>
      <c r="X34" s="44"/>
      <c r="Y34" s="32"/>
      <c r="Z34" s="44"/>
    </row>
    <row r="35" spans="1:26" s="46" customFormat="1" ht="45">
      <c r="A35" s="51" t="s">
        <v>74</v>
      </c>
      <c r="B35" s="103"/>
      <c r="C35" s="53" t="s">
        <v>101</v>
      </c>
      <c r="D35" s="49" t="s">
        <v>17</v>
      </c>
      <c r="E35" s="49">
        <v>1</v>
      </c>
      <c r="F35" s="49">
        <v>1</v>
      </c>
      <c r="G35" s="49"/>
      <c r="H35" s="61"/>
      <c r="I35" s="34">
        <v>19035.609</v>
      </c>
      <c r="J35" s="34">
        <v>19035.609</v>
      </c>
      <c r="K35" s="34">
        <f t="shared" si="0"/>
        <v>0</v>
      </c>
      <c r="L35" s="53"/>
      <c r="M35" s="44"/>
      <c r="N35" s="44"/>
      <c r="O35" s="37"/>
      <c r="P35" s="37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46" customFormat="1" ht="57" customHeight="1">
      <c r="A36" s="29" t="s">
        <v>75</v>
      </c>
      <c r="B36" s="104" t="s">
        <v>50</v>
      </c>
      <c r="C36" s="105"/>
      <c r="D36" s="40" t="s">
        <v>29</v>
      </c>
      <c r="E36" s="49"/>
      <c r="F36" s="49"/>
      <c r="G36" s="54" t="s">
        <v>55</v>
      </c>
      <c r="H36" s="61"/>
      <c r="I36" s="56">
        <f>I37+I38</f>
        <v>82127.92</v>
      </c>
      <c r="J36" s="56">
        <f>J37+J38</f>
        <v>48253.508</v>
      </c>
      <c r="K36" s="33">
        <f t="shared" si="0"/>
        <v>-33874.412</v>
      </c>
      <c r="L36" s="39"/>
      <c r="M36" s="44"/>
      <c r="N36" s="44"/>
      <c r="O36" s="37"/>
      <c r="P36" s="37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46" customFormat="1" ht="366.75" customHeight="1">
      <c r="A37" s="43" t="s">
        <v>76</v>
      </c>
      <c r="B37" s="101" t="s">
        <v>54</v>
      </c>
      <c r="C37" s="39" t="s">
        <v>28</v>
      </c>
      <c r="D37" s="41" t="s">
        <v>29</v>
      </c>
      <c r="E37" s="41" t="s">
        <v>67</v>
      </c>
      <c r="F37" s="41" t="s">
        <v>67</v>
      </c>
      <c r="G37" s="41"/>
      <c r="H37" s="61"/>
      <c r="I37" s="34">
        <v>61913</v>
      </c>
      <c r="J37" s="34">
        <v>35448.588</v>
      </c>
      <c r="K37" s="34">
        <f>J37-I37</f>
        <v>-26464.411999999997</v>
      </c>
      <c r="L37" s="65" t="s">
        <v>114</v>
      </c>
      <c r="M37" s="44"/>
      <c r="N37" s="44"/>
      <c r="O37" s="37"/>
      <c r="P37" s="37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46" customFormat="1" ht="210">
      <c r="A38" s="43" t="s">
        <v>77</v>
      </c>
      <c r="B38" s="103"/>
      <c r="C38" s="39" t="s">
        <v>78</v>
      </c>
      <c r="D38" s="41" t="s">
        <v>29</v>
      </c>
      <c r="E38" s="41" t="s">
        <v>67</v>
      </c>
      <c r="F38" s="41" t="s">
        <v>67</v>
      </c>
      <c r="G38" s="41"/>
      <c r="H38" s="61"/>
      <c r="I38" s="58">
        <v>20214.92</v>
      </c>
      <c r="J38" s="58">
        <v>12804.92</v>
      </c>
      <c r="K38" s="34">
        <f t="shared" si="0"/>
        <v>-7409.999999999998</v>
      </c>
      <c r="L38" s="39" t="s">
        <v>79</v>
      </c>
      <c r="M38" s="44"/>
      <c r="N38" s="44"/>
      <c r="O38" s="37"/>
      <c r="P38" s="37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46" customFormat="1" ht="57" customHeight="1">
      <c r="A39" s="29" t="s">
        <v>80</v>
      </c>
      <c r="B39" s="112" t="s">
        <v>102</v>
      </c>
      <c r="C39" s="113"/>
      <c r="D39" s="40" t="s">
        <v>29</v>
      </c>
      <c r="E39" s="49"/>
      <c r="F39" s="49"/>
      <c r="G39" s="54" t="s">
        <v>55</v>
      </c>
      <c r="H39" s="61"/>
      <c r="I39" s="56">
        <f>SUM(I40:I43)</f>
        <v>282870.171</v>
      </c>
      <c r="J39" s="56">
        <f>SUM(J40:J43)</f>
        <v>210565.66776</v>
      </c>
      <c r="K39" s="33">
        <f t="shared" si="0"/>
        <v>-72304.50323999996</v>
      </c>
      <c r="L39" s="39"/>
      <c r="M39" s="44"/>
      <c r="N39" s="44"/>
      <c r="O39" s="37"/>
      <c r="P39" s="37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46" customFormat="1" ht="78.75">
      <c r="A40" s="43" t="s">
        <v>81</v>
      </c>
      <c r="B40" s="101" t="s">
        <v>54</v>
      </c>
      <c r="C40" s="59" t="s">
        <v>82</v>
      </c>
      <c r="D40" s="41" t="s">
        <v>103</v>
      </c>
      <c r="E40" s="41">
        <v>4</v>
      </c>
      <c r="F40" s="41">
        <v>4</v>
      </c>
      <c r="G40" s="41"/>
      <c r="H40" s="61"/>
      <c r="I40" s="34">
        <v>31955.619</v>
      </c>
      <c r="J40" s="34">
        <v>31955.619</v>
      </c>
      <c r="K40" s="34">
        <f t="shared" si="0"/>
        <v>0</v>
      </c>
      <c r="L40" s="57"/>
      <c r="M40" s="44"/>
      <c r="N40" s="44"/>
      <c r="O40" s="37"/>
      <c r="P40" s="37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46" customFormat="1" ht="210">
      <c r="A41" s="43" t="s">
        <v>83</v>
      </c>
      <c r="B41" s="102"/>
      <c r="C41" s="59" t="s">
        <v>84</v>
      </c>
      <c r="D41" s="41" t="s">
        <v>17</v>
      </c>
      <c r="E41" s="41">
        <v>12</v>
      </c>
      <c r="F41" s="41">
        <v>12</v>
      </c>
      <c r="G41" s="41"/>
      <c r="H41" s="61"/>
      <c r="I41" s="34">
        <v>198424.552</v>
      </c>
      <c r="J41" s="34">
        <v>178260.04876</v>
      </c>
      <c r="K41" s="34">
        <f t="shared" si="0"/>
        <v>-20164.50323999999</v>
      </c>
      <c r="L41" s="39" t="s">
        <v>79</v>
      </c>
      <c r="M41" s="44"/>
      <c r="N41" s="44"/>
      <c r="O41" s="37"/>
      <c r="P41" s="37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46" customFormat="1" ht="120">
      <c r="A42" s="43" t="s">
        <v>85</v>
      </c>
      <c r="B42" s="102"/>
      <c r="C42" s="59" t="s">
        <v>38</v>
      </c>
      <c r="D42" s="41" t="s">
        <v>17</v>
      </c>
      <c r="E42" s="41">
        <v>1</v>
      </c>
      <c r="F42" s="41">
        <v>0</v>
      </c>
      <c r="G42" s="41"/>
      <c r="H42" s="61"/>
      <c r="I42" s="34">
        <v>52140</v>
      </c>
      <c r="J42" s="34">
        <v>0</v>
      </c>
      <c r="K42" s="34">
        <f t="shared" si="0"/>
        <v>-52140</v>
      </c>
      <c r="L42" s="39" t="s">
        <v>115</v>
      </c>
      <c r="M42" s="44"/>
      <c r="N42" s="44"/>
      <c r="O42" s="37"/>
      <c r="P42" s="37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46" customFormat="1" ht="78.75">
      <c r="A43" s="43" t="s">
        <v>86</v>
      </c>
      <c r="B43" s="103"/>
      <c r="C43" s="59" t="s">
        <v>87</v>
      </c>
      <c r="D43" s="69" t="s">
        <v>17</v>
      </c>
      <c r="E43" s="41">
        <v>1</v>
      </c>
      <c r="F43" s="41">
        <v>1</v>
      </c>
      <c r="G43" s="41"/>
      <c r="H43" s="61"/>
      <c r="I43" s="58">
        <v>350</v>
      </c>
      <c r="J43" s="58">
        <v>350</v>
      </c>
      <c r="K43" s="34">
        <f t="shared" si="0"/>
        <v>0</v>
      </c>
      <c r="L43" s="57"/>
      <c r="M43" s="44"/>
      <c r="N43" s="44"/>
      <c r="O43" s="37"/>
      <c r="P43" s="37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46" customFormat="1" ht="15.75" customHeight="1">
      <c r="A44" s="98" t="s">
        <v>108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00"/>
      <c r="Z44" s="44"/>
    </row>
    <row r="45" spans="1:26" s="27" customFormat="1" ht="42.75" customHeight="1">
      <c r="A45" s="96"/>
      <c r="B45" s="97" t="s">
        <v>21</v>
      </c>
      <c r="C45" s="97"/>
      <c r="D45" s="89"/>
      <c r="E45" s="89"/>
      <c r="F45" s="89"/>
      <c r="G45" s="97" t="s">
        <v>89</v>
      </c>
      <c r="H45" s="89"/>
      <c r="I45" s="93">
        <f>I47</f>
        <v>251809</v>
      </c>
      <c r="J45" s="93">
        <f>J47</f>
        <v>251809</v>
      </c>
      <c r="K45" s="93">
        <f>J45-I45</f>
        <v>0</v>
      </c>
      <c r="L45" s="94"/>
      <c r="M45" s="95"/>
      <c r="N45" s="95"/>
      <c r="O45" s="87" t="s">
        <v>34</v>
      </c>
      <c r="P45" s="87" t="s">
        <v>34</v>
      </c>
      <c r="Q45" s="62"/>
      <c r="R45" s="62"/>
      <c r="S45" s="63"/>
      <c r="T45" s="63"/>
      <c r="U45" s="63"/>
      <c r="V45" s="63"/>
      <c r="W45" s="64"/>
      <c r="X45" s="64"/>
      <c r="Y45" s="88"/>
      <c r="Z45" s="89"/>
    </row>
    <row r="46" spans="1:28" s="27" customFormat="1" ht="15">
      <c r="A46" s="96"/>
      <c r="B46" s="97"/>
      <c r="C46" s="97"/>
      <c r="D46" s="89"/>
      <c r="E46" s="89"/>
      <c r="F46" s="89"/>
      <c r="G46" s="97"/>
      <c r="H46" s="89"/>
      <c r="I46" s="93"/>
      <c r="J46" s="93"/>
      <c r="K46" s="93"/>
      <c r="L46" s="94"/>
      <c r="M46" s="95"/>
      <c r="N46" s="95"/>
      <c r="O46" s="87"/>
      <c r="P46" s="87"/>
      <c r="Q46" s="90"/>
      <c r="R46" s="90"/>
      <c r="S46" s="91"/>
      <c r="T46" s="91"/>
      <c r="U46" s="91"/>
      <c r="V46" s="91"/>
      <c r="W46" s="92"/>
      <c r="X46" s="92"/>
      <c r="Y46" s="88"/>
      <c r="Z46" s="89"/>
      <c r="AB46" s="28"/>
    </row>
    <row r="47" spans="1:26" s="46" customFormat="1" ht="230.25" customHeight="1">
      <c r="A47" s="51" t="s">
        <v>61</v>
      </c>
      <c r="B47" s="73" t="s">
        <v>54</v>
      </c>
      <c r="C47" s="50" t="s">
        <v>104</v>
      </c>
      <c r="D47" s="49" t="s">
        <v>16</v>
      </c>
      <c r="E47" s="52">
        <v>31</v>
      </c>
      <c r="F47" s="49">
        <f>26.7+4.3</f>
        <v>31</v>
      </c>
      <c r="G47" s="49"/>
      <c r="H47" s="61"/>
      <c r="I47" s="34">
        <v>251809</v>
      </c>
      <c r="J47" s="37">
        <v>251809</v>
      </c>
      <c r="K47" s="67">
        <f>J47-I47</f>
        <v>0</v>
      </c>
      <c r="L47" s="65" t="s">
        <v>116</v>
      </c>
      <c r="M47" s="130"/>
      <c r="N47" s="130"/>
      <c r="O47" s="37"/>
      <c r="P47" s="37"/>
      <c r="Q47" s="44"/>
      <c r="R47" s="44"/>
      <c r="S47" s="44"/>
      <c r="T47" s="44"/>
      <c r="U47" s="44"/>
      <c r="V47" s="44"/>
      <c r="W47" s="44"/>
      <c r="X47" s="44"/>
      <c r="Y47" s="32"/>
      <c r="Z47" s="44"/>
    </row>
    <row r="48" spans="1:26" s="5" customFormat="1" ht="12.75" customHeight="1">
      <c r="A48" s="12"/>
      <c r="B48" s="13"/>
      <c r="C48" s="14"/>
      <c r="D48" s="15"/>
      <c r="E48" s="15"/>
      <c r="F48" s="15"/>
      <c r="G48" s="13"/>
      <c r="H48" s="13"/>
      <c r="I48" s="38"/>
      <c r="J48" s="38"/>
      <c r="K48" s="72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9"/>
      <c r="Z48" s="18"/>
    </row>
    <row r="49" spans="1:26" s="10" customFormat="1" ht="130.5" customHeight="1">
      <c r="A49" s="9"/>
      <c r="B49" s="108" t="s">
        <v>119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26"/>
    </row>
    <row r="50" spans="1:26" s="10" customFormat="1" ht="24.75" customHeight="1">
      <c r="A50" s="11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s="25" customFormat="1" ht="25.5" customHeight="1">
      <c r="A51" s="117" t="s">
        <v>19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11" t="s">
        <v>20</v>
      </c>
      <c r="X51" s="111"/>
      <c r="Y51" s="111"/>
      <c r="Z51" s="111"/>
    </row>
    <row r="53" spans="18:26" ht="15.75">
      <c r="R53" s="114"/>
      <c r="S53" s="114"/>
      <c r="Z53" s="6"/>
    </row>
  </sheetData>
  <sheetProtection/>
  <mergeCells count="91">
    <mergeCell ref="W16:X16"/>
    <mergeCell ref="Y15:Y19"/>
    <mergeCell ref="N15:N16"/>
    <mergeCell ref="O15:O16"/>
    <mergeCell ref="P15:P16"/>
    <mergeCell ref="Q16:R16"/>
    <mergeCell ref="S16:T16"/>
    <mergeCell ref="U16:V16"/>
    <mergeCell ref="H15:H16"/>
    <mergeCell ref="I15:I16"/>
    <mergeCell ref="J15:J16"/>
    <mergeCell ref="K15:K16"/>
    <mergeCell ref="L15:L16"/>
    <mergeCell ref="M15:M16"/>
    <mergeCell ref="B15:C16"/>
    <mergeCell ref="D15:D16"/>
    <mergeCell ref="E15:E16"/>
    <mergeCell ref="F15:F16"/>
    <mergeCell ref="G15:G16"/>
    <mergeCell ref="A15:A16"/>
    <mergeCell ref="B50:Z50"/>
    <mergeCell ref="Z11:Z13"/>
    <mergeCell ref="Y11:Y13"/>
    <mergeCell ref="M11:P11"/>
    <mergeCell ref="B12:B13"/>
    <mergeCell ref="U12:V12"/>
    <mergeCell ref="O12:O13"/>
    <mergeCell ref="K12:K13"/>
    <mergeCell ref="A11:A13"/>
    <mergeCell ref="C12:C13"/>
    <mergeCell ref="E12:F12"/>
    <mergeCell ref="G12:G13"/>
    <mergeCell ref="P12:P13"/>
    <mergeCell ref="J12:J13"/>
    <mergeCell ref="H11:H13"/>
    <mergeCell ref="D12:D13"/>
    <mergeCell ref="W12:X12"/>
    <mergeCell ref="M12:N12"/>
    <mergeCell ref="I11:L11"/>
    <mergeCell ref="Q11:X11"/>
    <mergeCell ref="S12:T12"/>
    <mergeCell ref="L12:L13"/>
    <mergeCell ref="I12:I13"/>
    <mergeCell ref="G8:W8"/>
    <mergeCell ref="Q12:R12"/>
    <mergeCell ref="G9:W9"/>
    <mergeCell ref="B11:G11"/>
    <mergeCell ref="R1:Z1"/>
    <mergeCell ref="R2:Z2"/>
    <mergeCell ref="R3:Z3"/>
    <mergeCell ref="G7:W7"/>
    <mergeCell ref="G6:W6"/>
    <mergeCell ref="R4:Z4"/>
    <mergeCell ref="R53:S53"/>
    <mergeCell ref="B17:C17"/>
    <mergeCell ref="A51:L51"/>
    <mergeCell ref="B49:Y49"/>
    <mergeCell ref="B18:C18"/>
    <mergeCell ref="W51:Z51"/>
    <mergeCell ref="B36:C36"/>
    <mergeCell ref="B37:B38"/>
    <mergeCell ref="B39:C39"/>
    <mergeCell ref="B40:B43"/>
    <mergeCell ref="G45:G46"/>
    <mergeCell ref="H45:H46"/>
    <mergeCell ref="I45:I46"/>
    <mergeCell ref="B19:B24"/>
    <mergeCell ref="B25:C25"/>
    <mergeCell ref="B26:B27"/>
    <mergeCell ref="B28:C28"/>
    <mergeCell ref="B29:C29"/>
    <mergeCell ref="B30:B35"/>
    <mergeCell ref="A45:A46"/>
    <mergeCell ref="B45:C46"/>
    <mergeCell ref="D45:D46"/>
    <mergeCell ref="E45:E46"/>
    <mergeCell ref="F45:F46"/>
    <mergeCell ref="A44:Y44"/>
    <mergeCell ref="J45:J46"/>
    <mergeCell ref="K45:K46"/>
    <mergeCell ref="L45:L46"/>
    <mergeCell ref="M45:M46"/>
    <mergeCell ref="N45:N46"/>
    <mergeCell ref="O45:O46"/>
    <mergeCell ref="P45:P46"/>
    <mergeCell ref="Y45:Y46"/>
    <mergeCell ref="Z45:Z46"/>
    <mergeCell ref="Q46:R46"/>
    <mergeCell ref="S46:T46"/>
    <mergeCell ref="U46:V46"/>
    <mergeCell ref="W46:X46"/>
  </mergeCells>
  <printOptions/>
  <pageMargins left="0.22" right="0.15748031496062992" top="0.3" bottom="0.27" header="0" footer="0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Шаштаулетов Анвар Валиевич</dc:creator>
  <cp:keywords/>
  <dc:description/>
  <cp:lastModifiedBy>Величкина Светлана Александровна</cp:lastModifiedBy>
  <cp:lastPrinted>2022-04-28T03:50:57Z</cp:lastPrinted>
  <dcterms:created xsi:type="dcterms:W3CDTF">2016-02-12T03:34:18Z</dcterms:created>
  <dcterms:modified xsi:type="dcterms:W3CDTF">2023-04-13T06:16:58Z</dcterms:modified>
  <cp:category/>
  <cp:version/>
  <cp:contentType/>
  <cp:contentStatus/>
</cp:coreProperties>
</file>