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2760" windowWidth="13890" windowHeight="8265" activeTab="4"/>
  </bookViews>
  <sheets>
    <sheet name="баланс" sheetId="1" r:id="rId1"/>
    <sheet name="отчет о ПиУ" sheetId="2" r:id="rId2"/>
    <sheet name="ддс" sheetId="3" state="hidden" r:id="rId3"/>
    <sheet name="ддс кс" sheetId="4" r:id="rId4"/>
    <sheet name="капитал" sheetId="5" r:id="rId5"/>
  </sheets>
  <definedNames/>
  <calcPr fullCalcOnLoad="1"/>
</workbook>
</file>

<file path=xl/sharedStrings.xml><?xml version="1.0" encoding="utf-8"?>
<sst xmlns="http://schemas.openxmlformats.org/spreadsheetml/2006/main" count="502" uniqueCount="328">
  <si>
    <t>Приложение 1</t>
  </si>
  <si>
    <t>к приказу</t>
  </si>
  <si>
    <t>Первого заместителя</t>
  </si>
  <si>
    <t>Премьер-Министра</t>
  </si>
  <si>
    <t>Республики Казахстан -</t>
  </si>
  <si>
    <t>Министра финансов</t>
  </si>
  <si>
    <t>Республики Казахстан</t>
  </si>
  <si>
    <t>от 1 июля 2019 года № 665</t>
  </si>
  <si>
    <t>Приложение 2</t>
  </si>
  <si>
    <t>к приказу Министра финансов</t>
  </si>
  <si>
    <t>от 28 июня 2017 года № 404</t>
  </si>
  <si>
    <t>Форма</t>
  </si>
  <si>
    <t>Индекс: № 1 - Б (баланс)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</si>
  <si>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</si>
  <si>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</si>
  <si>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</si>
  <si>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</si>
  <si>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«Бухгалтерский баланс»</t>
  </si>
  <si>
    <t>в тысячах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</si>
  <si>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</si>
  <si>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</si>
  <si>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</si>
  <si>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</si>
  <si>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</si>
  <si>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</si>
  <si>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</si>
  <si>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</si>
  <si>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</si>
  <si>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</si>
  <si>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</si>
  <si>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</si>
  <si>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</si>
  <si>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</si>
  <si>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</si>
  <si>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</si>
  <si>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</si>
  <si>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</si>
  <si>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</t>
  </si>
  <si>
    <t>(сумма строке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</si>
  <si>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</si>
  <si>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</si>
  <si>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</si>
  <si>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</si>
  <si>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</si>
  <si>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</si>
  <si>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</si>
  <si>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</si>
  <si>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</si>
  <si>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</si>
  <si>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</si>
  <si>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</si>
  <si>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</si>
  <si>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</si>
  <si>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</si>
  <si>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</si>
  <si>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</si>
  <si>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</si>
  <si>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</si>
  <si>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</si>
  <si>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</si>
  <si>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</si>
  <si>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</si>
  <si>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</si>
  <si>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</si>
  <si>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</si>
  <si>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</si>
  <si>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</si>
  <si>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</si>
  <si>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</si>
  <si>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</si>
  <si>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</si>
  <si>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</si>
  <si>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</si>
  <si>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</si>
  <si>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</si>
  <si>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</t>
  </si>
  <si>
    <t>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</si>
  <si>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</si>
  <si>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</si>
  <si>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</si>
  <si>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</si>
  <si>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</si>
  <si>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</si>
  <si>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</si>
  <si>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</si>
  <si>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</si>
  <si>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</si>
  <si>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</si>
  <si>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</t>
  </si>
  <si>
    <t>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</si>
  <si>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</si>
  <si>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</si>
  <si>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</si>
  <si>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</si>
  <si>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</si>
  <si>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</si>
  <si>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</si>
  <si>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</si>
  <si>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</si>
  <si>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</si>
  <si>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+строка 301+строка 400 + строка 500)</t>
  </si>
  <si>
    <t>                          (фамилия, имя, отчество (при его наличии))    (подпись)</t>
  </si>
  <si>
    <t>                                  (фамилия, имя, отчество (при его наличии))     (подпись)</t>
  </si>
  <si>
    <t>Место печати (при наличии)</t>
  </si>
  <si>
    <t xml:space="preserve">Главный бухгалтер </t>
  </si>
  <si>
    <r>
      <t xml:space="preserve">Наименование организации </t>
    </r>
    <r>
      <rPr>
        <b/>
        <u val="single"/>
        <sz val="12"/>
        <color indexed="8"/>
        <rFont val="Times New Roman"/>
        <family val="1"/>
      </rPr>
      <t>АО "Северо-Казахстанская Распределительная Электросетевая Компания"</t>
    </r>
  </si>
  <si>
    <t>Генеральный директор</t>
  </si>
  <si>
    <t>А.А.Казановский</t>
  </si>
  <si>
    <t>Ю.В.Михайлова</t>
  </si>
  <si>
    <t>Приложение 3</t>
  </si>
  <si>
    <t>Индекс: № 2 - ОПУ</t>
  </si>
  <si>
    <t>Примечание: пояснение по заполнению отчета приведено в приложении к форме, предназначенной для сбора административных данных «Отчет о прибылях и убытках»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</si>
  <si>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</si>
  <si>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</si>
  <si>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</si>
  <si>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</si>
  <si>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</si>
  <si>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</t>
  </si>
  <si>
    <t>(строка 010 - строка 011)</t>
  </si>
  <si>
    <t>Расходы по реализации</t>
  </si>
  <si>
    <t>Административные расходы</t>
  </si>
  <si>
    <t>Итого операционная прибыль</t>
  </si>
  <si>
    <t>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</si>
  <si>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</si>
  <si>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</si>
  <si>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</si>
  <si>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</si>
  <si>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</si>
  <si>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</t>
  </si>
  <si>
    <t>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</si>
  <si>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</si>
  <si>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</si>
  <si>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</si>
  <si>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</si>
  <si>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</si>
  <si>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</si>
  <si>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</si>
  <si>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</si>
  <si>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</si>
  <si>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</si>
  <si>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</si>
  <si>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</si>
  <si>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</si>
  <si>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</si>
  <si>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</si>
  <si>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</si>
  <si>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</si>
  <si>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</si>
  <si>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</si>
  <si>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</si>
  <si>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</si>
  <si>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</si>
  <si>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</t>
  </si>
  <si>
    <t>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</si>
  <si>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</si>
  <si>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</si>
  <si>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</si>
  <si>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</si>
  <si>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</si>
  <si>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</si>
  <si>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</si>
  <si>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6</t>
  </si>
  <si>
    <t>Индекс: № - 5-ИК</t>
  </si>
  <si>
    <t>Примечание: пояснение по заполнению отчета приведено в приложении к форме, предназначенной для сбора административных данных «Отчет об изменениях в капитале»</t>
  </si>
  <si>
    <t>Наименование компонентов</t>
  </si>
  <si>
    <t>Капитал, относимый на собственников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</si>
  <si>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</si>
  <si>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</si>
  <si>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</si>
  <si>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</si>
  <si>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</si>
  <si>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</si>
  <si>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</si>
  <si>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</si>
  <si>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</si>
  <si>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</si>
  <si>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</si>
  <si>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</si>
  <si>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</si>
  <si>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</si>
  <si>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</si>
  <si>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</si>
  <si>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</si>
  <si>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</si>
  <si>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</si>
  <si>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</si>
  <si>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</si>
  <si>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</si>
  <si>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</si>
  <si>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</si>
  <si>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</si>
  <si>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</si>
  <si>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</si>
  <si>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</si>
  <si>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</si>
  <si>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</si>
  <si>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</si>
  <si>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</si>
  <si>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Приложение 4</t>
  </si>
  <si>
    <t>Индекс: № 3 - ДДС-П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</si>
  <si>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(прямой метод)»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</si>
  <si>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</si>
  <si>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</si>
  <si>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</si>
  <si>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</si>
  <si>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</si>
  <si>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</si>
  <si>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</si>
  <si>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</si>
  <si>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</si>
  <si>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</si>
  <si>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</si>
  <si>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</si>
  <si>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</si>
  <si>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</si>
  <si>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</si>
  <si>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</si>
  <si>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</t>
  </si>
  <si>
    <t>(строка 010 -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</si>
  <si>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</si>
  <si>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</si>
  <si>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</si>
  <si>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</si>
  <si>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</si>
  <si>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</si>
  <si>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</si>
  <si>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</si>
  <si>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</si>
  <si>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</si>
  <si>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</si>
  <si>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</si>
  <si>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</si>
  <si>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</si>
  <si>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</si>
  <si>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</si>
  <si>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</si>
  <si>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</si>
  <si>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</si>
  <si>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</si>
  <si>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</si>
  <si>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</si>
  <si>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</si>
  <si>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</t>
  </si>
  <si>
    <t>(строка 040 -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</si>
  <si>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</si>
  <si>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</si>
  <si>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</si>
  <si>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</si>
  <si>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</si>
  <si>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</si>
  <si>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</si>
  <si>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</si>
  <si>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</si>
  <si>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</t>
  </si>
  <si>
    <t>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</si>
  <si>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</si>
  <si>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</si>
  <si>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</si>
  <si>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</si>
  <si>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</si>
  <si>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 прибылях и убытках (неаудированный)</t>
  </si>
  <si>
    <t>Бухгалтерский баланс (неаудированный)</t>
  </si>
  <si>
    <t>Отчет о движении денежных средств (прямой метод) (неаудированный)</t>
  </si>
  <si>
    <t>Отчет об изменениях в капитале (неаудированный)</t>
  </si>
  <si>
    <t>Приложение 5 к приказу</t>
  </si>
  <si>
    <t>Первого заместителя Премьер-Министра</t>
  </si>
  <si>
    <t>Министра финансов Республики Казахстан</t>
  </si>
  <si>
    <t>к приказу Министра финансов Республики Казахстан</t>
  </si>
  <si>
    <r>
      <t>отчетный период 1 полугодие 20</t>
    </r>
    <r>
      <rPr>
        <b/>
        <u val="single"/>
        <sz val="12"/>
        <color indexed="8"/>
        <rFont val="Times New Roman"/>
        <family val="1"/>
      </rPr>
      <t xml:space="preserve">23 </t>
    </r>
    <r>
      <rPr>
        <sz val="12"/>
        <color indexed="8"/>
        <rFont val="Times New Roman"/>
        <family val="1"/>
      </rPr>
      <t>год</t>
    </r>
  </si>
  <si>
    <r>
      <t xml:space="preserve">по состоянию на « </t>
    </r>
    <r>
      <rPr>
        <b/>
        <u val="single"/>
        <sz val="12"/>
        <color indexed="8"/>
        <rFont val="Times New Roman"/>
        <family val="1"/>
      </rPr>
      <t>30</t>
    </r>
    <r>
      <rPr>
        <sz val="12"/>
        <color indexed="8"/>
        <rFont val="Times New Roman"/>
        <family val="1"/>
      </rPr>
      <t xml:space="preserve"> » июня 20</t>
    </r>
    <r>
      <rPr>
        <b/>
        <sz val="12"/>
        <color indexed="8"/>
        <rFont val="Times New Roman"/>
        <family val="1"/>
      </rPr>
      <t xml:space="preserve">23 </t>
    </r>
    <r>
      <rPr>
        <sz val="12"/>
        <color indexed="8"/>
        <rFont val="Times New Roman"/>
        <family val="1"/>
      </rPr>
      <t>года</t>
    </r>
  </si>
  <si>
    <r>
      <t xml:space="preserve">отчетный период </t>
    </r>
    <r>
      <rPr>
        <b/>
        <u val="single"/>
        <sz val="12"/>
        <color indexed="8"/>
        <rFont val="Times New Roman"/>
        <family val="1"/>
      </rPr>
      <t>1 полугодие</t>
    </r>
    <r>
      <rPr>
        <sz val="12"/>
        <color indexed="8"/>
        <rFont val="Times New Roman"/>
        <family val="1"/>
      </rPr>
      <t xml:space="preserve"> 20</t>
    </r>
    <r>
      <rPr>
        <b/>
        <u val="single"/>
        <sz val="12"/>
        <color indexed="8"/>
        <rFont val="Times New Roman"/>
        <family val="1"/>
      </rPr>
      <t xml:space="preserve">23 </t>
    </r>
    <r>
      <rPr>
        <sz val="12"/>
        <color indexed="8"/>
        <rFont val="Times New Roman"/>
        <family val="1"/>
      </rPr>
      <t>год</t>
    </r>
  </si>
  <si>
    <r>
      <t xml:space="preserve">отчетный период </t>
    </r>
    <r>
      <rPr>
        <b/>
        <sz val="12"/>
        <color indexed="8"/>
        <rFont val="Times New Roman"/>
        <family val="1"/>
      </rPr>
      <t>1 полугодие</t>
    </r>
    <r>
      <rPr>
        <sz val="12"/>
        <color indexed="8"/>
        <rFont val="Times New Roman"/>
        <family val="1"/>
      </rPr>
      <t xml:space="preserve"> 20</t>
    </r>
    <r>
      <rPr>
        <b/>
        <u val="single"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год</t>
    </r>
  </si>
  <si>
    <r>
      <t xml:space="preserve">по состоянию на « </t>
    </r>
    <r>
      <rPr>
        <b/>
        <u val="single"/>
        <sz val="12"/>
        <color indexed="8"/>
        <rFont val="Times New Roman"/>
        <family val="1"/>
      </rPr>
      <t>30</t>
    </r>
    <r>
      <rPr>
        <sz val="12"/>
        <color indexed="8"/>
        <rFont val="Times New Roman"/>
        <family val="1"/>
      </rPr>
      <t xml:space="preserve"> » </t>
    </r>
    <r>
      <rPr>
        <b/>
        <u val="single"/>
        <sz val="12"/>
        <color indexed="8"/>
        <rFont val="Times New Roman"/>
        <family val="1"/>
      </rPr>
      <t>июня</t>
    </r>
    <r>
      <rPr>
        <sz val="12"/>
        <color indexed="8"/>
        <rFont val="Times New Roman"/>
        <family val="1"/>
      </rPr>
      <t xml:space="preserve">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года</t>
    </r>
  </si>
  <si>
    <r>
      <t xml:space="preserve">по состоянию на « </t>
    </r>
    <r>
      <rPr>
        <b/>
        <u val="single"/>
        <sz val="12"/>
        <color indexed="8"/>
        <rFont val="Times New Roman"/>
        <family val="1"/>
      </rPr>
      <t>30</t>
    </r>
    <r>
      <rPr>
        <sz val="12"/>
        <color indexed="8"/>
        <rFont val="Times New Roman"/>
        <family val="1"/>
      </rPr>
      <t xml:space="preserve"> » </t>
    </r>
    <r>
      <rPr>
        <b/>
        <u val="single"/>
        <sz val="12"/>
        <color indexed="8"/>
        <rFont val="Times New Roman"/>
        <family val="1"/>
      </rPr>
      <t xml:space="preserve">июня </t>
    </r>
    <r>
      <rPr>
        <sz val="12"/>
        <color indexed="8"/>
        <rFont val="Times New Roman"/>
        <family val="1"/>
      </rPr>
      <t xml:space="preserve"> 20</t>
    </r>
    <r>
      <rPr>
        <b/>
        <sz val="12"/>
        <color indexed="8"/>
        <rFont val="Times New Roman"/>
        <family val="1"/>
      </rPr>
      <t xml:space="preserve">23 </t>
    </r>
    <r>
      <rPr>
        <sz val="12"/>
        <color indexed="8"/>
        <rFont val="Times New Roman"/>
        <family val="1"/>
      </rPr>
      <t xml:space="preserve"> года</t>
    </r>
  </si>
  <si>
    <t>Сальдо на 30 июня отчетного года (строка 500 + строка 600 + строка 700 + строка 719)</t>
  </si>
  <si>
    <t>Прибыль (убыток) за период</t>
  </si>
  <si>
    <t>Приложение 5</t>
  </si>
  <si>
    <t>от 28 июня 2017 года</t>
  </si>
  <si>
    <t>Представляется: в депозитарий финансовой отчетности в электронном формате посредством программного обеспечения</t>
  </si>
  <si>
    <t>Форма административных данных размещена на интернет-ресурсе: www.minfin.gov.kz</t>
  </si>
  <si>
    <t>Индекс формы административных данных: № 4 – ДДС-К</t>
  </si>
  <si>
    <t>Круг лиц, представляющих информацию: организации публичного интереса по результатам финансового года</t>
  </si>
  <si>
    <t>Срок представления формы административных данных: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</si>
  <si>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(косвенный метод)»</t>
  </si>
  <si>
    <t>Код</t>
  </si>
  <si>
    <t>строки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</si>
  <si>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</si>
  <si>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</si>
  <si>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</si>
  <si>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</si>
  <si>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продажи,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</si>
  <si>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</si>
  <si>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</si>
  <si>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</si>
  <si>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</si>
  <si>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</si>
  <si>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вознаграждения работникам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</si>
  <si>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</si>
  <si>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</si>
  <si>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</si>
  <si>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</si>
  <si>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общего совокупного дохода (убытка)</t>
  </si>
  <si>
    <t>Итого корректировка общего совокупного дохода (убытка), всего</t>
  </si>
  <si>
    <t>(+/- строк с 011 по 025)</t>
  </si>
  <si>
    <t>изменения в запасах</t>
  </si>
  <si>
    <t>изменения резерва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</si>
  <si>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</si>
  <si>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</si>
  <si>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</si>
  <si>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</si>
  <si>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</si>
  <si>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</si>
  <si>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</si>
  <si>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 +/- строка 030 +/- строка 040 +/- строка 041 +/- строка 042 +/- строка 043)</t>
  </si>
  <si>
    <t>II.Движение денежных средств от инвестиционной деятельности</t>
  </si>
  <si>
    <t>1. Поступление денежных средств, всего (сумма строк с 061 по 072)</t>
  </si>
  <si>
    <t>2. Выбытие денежных средств, всего (сумма строк с 081 по 092)</t>
  </si>
  <si>
    <t>(строка 060 – строка 080)</t>
  </si>
  <si>
    <t>1. Поступление денежных средств, всего (сумма строк с 111 по 114)</t>
  </si>
  <si>
    <t>2. Выбытие денежных средств, всего (сумма строк с 121 по 125)</t>
  </si>
  <si>
    <t>(строка 110 – строка 120)</t>
  </si>
  <si>
    <t>6. Увеличение +/- уменьшение денежных средств (строка 050 +/- строка 100 +/- строка 130 +/- строка 140 +/- строка 150)</t>
  </si>
  <si>
    <t>7.Денежные средства и их эквиваленты на начало отчетного периода</t>
  </si>
  <si>
    <t>8.Денежные средства и их эквиваленты на конец отчетного периода</t>
  </si>
  <si>
    <r>
      <t>за год, заканчивающийся "</t>
    </r>
    <r>
      <rPr>
        <b/>
        <u val="single"/>
        <sz val="12"/>
        <color indexed="8"/>
        <rFont val="Times New Roman"/>
        <family val="1"/>
      </rPr>
      <t>30</t>
    </r>
    <r>
      <rPr>
        <b/>
        <sz val="12"/>
        <color indexed="8"/>
        <rFont val="Times New Roman"/>
        <family val="1"/>
      </rPr>
      <t xml:space="preserve">" </t>
    </r>
    <r>
      <rPr>
        <b/>
        <u val="single"/>
        <sz val="12"/>
        <color indexed="8"/>
        <rFont val="Times New Roman"/>
        <family val="1"/>
      </rPr>
      <t>июня</t>
    </r>
    <r>
      <rPr>
        <b/>
        <sz val="12"/>
        <color indexed="8"/>
        <rFont val="Times New Roman"/>
        <family val="1"/>
      </rPr>
      <t xml:space="preserve"> 20</t>
    </r>
    <r>
      <rPr>
        <b/>
        <u val="single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 xml:space="preserve"> года</t>
    </r>
  </si>
  <si>
    <r>
      <t xml:space="preserve">Отчет о движении денежных средств (косвенный метод) отчетный период </t>
    </r>
    <r>
      <rPr>
        <b/>
        <u val="single"/>
        <sz val="12"/>
        <color indexed="8"/>
        <rFont val="Times New Roman"/>
        <family val="1"/>
      </rPr>
      <t>1 полугодие</t>
    </r>
    <r>
      <rPr>
        <sz val="12"/>
        <color indexed="8"/>
        <rFont val="Times New Roman"/>
        <family val="1"/>
      </rPr>
      <t xml:space="preserve"> 20</t>
    </r>
    <r>
      <rPr>
        <b/>
        <u val="single"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год (неаудированный)</t>
    </r>
  </si>
  <si>
    <t>1 полугодие 2023</t>
  </si>
  <si>
    <t>1 полугодие 2022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</si>
</sst>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u val="single"/>
      <sz val="8"/>
      <color indexed="12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9"/>
      <color rgb="FF000000"/>
      <name val="Times New Roman"/>
      <family val="1"/>
    </font>
    <font>
      <u val="single"/>
      <sz val="8"/>
      <color theme="10"/>
      <name val="Calibri"/>
      <family val="2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64" fontId="51" fillId="0" borderId="12" xfId="0" applyNumberFormat="1" applyFont="1" applyBorder="1" applyAlignment="1">
      <alignment vertical="top" wrapText="1"/>
    </xf>
    <xf numFmtId="164" fontId="50" fillId="0" borderId="12" xfId="0" applyNumberFormat="1" applyFont="1" applyBorder="1" applyAlignment="1">
      <alignment vertical="center" wrapText="1"/>
    </xf>
    <xf numFmtId="164" fontId="54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54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/>
    </xf>
    <xf numFmtId="164" fontId="50" fillId="0" borderId="0" xfId="0" applyNumberFormat="1" applyFont="1" applyAlignment="1">
      <alignment horizontal="center" vertical="center"/>
    </xf>
    <xf numFmtId="164" fontId="55" fillId="0" borderId="15" xfId="0" applyNumberFormat="1" applyFont="1" applyBorder="1" applyAlignment="1">
      <alignment/>
    </xf>
    <xf numFmtId="164" fontId="56" fillId="0" borderId="12" xfId="0" applyNumberFormat="1" applyFont="1" applyBorder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4" fillId="0" borderId="14" xfId="0" applyFont="1" applyBorder="1" applyAlignment="1">
      <alignment horizontal="center" vertical="center" wrapText="1"/>
    </xf>
    <xf numFmtId="164" fontId="51" fillId="0" borderId="12" xfId="0" applyNumberFormat="1" applyFont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7" fillId="0" borderId="12" xfId="0" applyNumberFormat="1" applyFont="1" applyBorder="1" applyAlignment="1">
      <alignment vertical="center" wrapText="1"/>
    </xf>
    <xf numFmtId="16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4" fillId="0" borderId="13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top" wrapText="1"/>
    </xf>
    <xf numFmtId="164" fontId="51" fillId="0" borderId="12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justify" vertical="center"/>
    </xf>
    <xf numFmtId="164" fontId="51" fillId="0" borderId="12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0" fillId="0" borderId="0" xfId="0" applyFont="1" applyAlignment="1">
      <alignment horizontal="right" vertical="center"/>
    </xf>
    <xf numFmtId="0" fontId="36" fillId="0" borderId="0" xfId="42" applyAlignment="1">
      <alignment horizontal="justify" vertical="center"/>
    </xf>
    <xf numFmtId="0" fontId="54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164" fontId="54" fillId="0" borderId="18" xfId="0" applyNumberFormat="1" applyFont="1" applyBorder="1" applyAlignment="1">
      <alignment vertical="center" wrapText="1"/>
    </xf>
    <xf numFmtId="164" fontId="54" fillId="0" borderId="14" xfId="0" applyNumberFormat="1" applyFont="1" applyBorder="1" applyAlignment="1">
      <alignment vertical="center" wrapText="1"/>
    </xf>
    <xf numFmtId="164" fontId="57" fillId="0" borderId="12" xfId="0" applyNumberFormat="1" applyFont="1" applyBorder="1" applyAlignment="1">
      <alignment vertical="top" wrapText="1"/>
    </xf>
    <xf numFmtId="164" fontId="57" fillId="0" borderId="12" xfId="0" applyNumberFormat="1" applyFont="1" applyFill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4" fillId="0" borderId="19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3" fillId="0" borderId="0" xfId="0" applyFont="1" applyAlignment="1">
      <alignment horizontal="right" vertical="center"/>
    </xf>
    <xf numFmtId="164" fontId="57" fillId="0" borderId="19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0" fontId="60" fillId="0" borderId="0" xfId="42" applyFont="1" applyAlignment="1">
      <alignment horizontal="right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64" fontId="56" fillId="0" borderId="19" xfId="0" applyNumberFormat="1" applyFont="1" applyBorder="1" applyAlignment="1">
      <alignment vertical="top" wrapText="1"/>
    </xf>
    <xf numFmtId="164" fontId="56" fillId="0" borderId="11" xfId="0" applyNumberFormat="1" applyFont="1" applyBorder="1" applyAlignment="1">
      <alignment vertical="top" wrapText="1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64" fontId="51" fillId="0" borderId="19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64" fontId="57" fillId="0" borderId="19" xfId="0" applyNumberFormat="1" applyFont="1" applyBorder="1" applyAlignment="1">
      <alignment vertical="center" wrapText="1"/>
    </xf>
    <xf numFmtId="164" fontId="57" fillId="0" borderId="11" xfId="0" applyNumberFormat="1" applyFont="1" applyBorder="1" applyAlignment="1">
      <alignment vertical="center" wrapText="1"/>
    </xf>
    <xf numFmtId="164" fontId="57" fillId="0" borderId="19" xfId="0" applyNumberFormat="1" applyFont="1" applyBorder="1" applyAlignment="1">
      <alignment vertical="top" wrapText="1"/>
    </xf>
    <xf numFmtId="164" fontId="57" fillId="0" borderId="11" xfId="0" applyNumberFormat="1" applyFont="1" applyBorder="1" applyAlignment="1">
      <alignment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hyperlink" Target="http://www.minfin.gov.kz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1"/>
  <sheetViews>
    <sheetView zoomScale="70" zoomScaleNormal="70" workbookViewId="0" topLeftCell="A13">
      <selection activeCell="A112" sqref="A112:IV120"/>
    </sheetView>
  </sheetViews>
  <sheetFormatPr defaultColWidth="9.140625" defaultRowHeight="15"/>
  <cols>
    <col min="1" max="1" width="73.00390625" style="0" customWidth="1"/>
    <col min="2" max="2" width="9.8515625" style="0" customWidth="1"/>
    <col min="3" max="3" width="22.57421875" style="0" customWidth="1"/>
    <col min="4" max="4" width="23.8515625" style="0" customWidth="1"/>
  </cols>
  <sheetData>
    <row r="1" spans="2:4" s="12" customFormat="1" ht="11.25">
      <c r="B1" s="72" t="s">
        <v>0</v>
      </c>
      <c r="C1" s="72"/>
      <c r="D1" s="72"/>
    </row>
    <row r="2" spans="2:4" s="12" customFormat="1" ht="11.25">
      <c r="B2" s="75" t="s">
        <v>1</v>
      </c>
      <c r="C2" s="75"/>
      <c r="D2" s="75"/>
    </row>
    <row r="3" spans="2:4" s="12" customFormat="1" ht="11.25">
      <c r="B3" s="72" t="s">
        <v>2</v>
      </c>
      <c r="C3" s="72"/>
      <c r="D3" s="72"/>
    </row>
    <row r="4" spans="2:4" s="12" customFormat="1" ht="11.25">
      <c r="B4" s="72" t="s">
        <v>3</v>
      </c>
      <c r="C4" s="72"/>
      <c r="D4" s="72"/>
    </row>
    <row r="5" spans="2:4" s="12" customFormat="1" ht="11.25">
      <c r="B5" s="72" t="s">
        <v>4</v>
      </c>
      <c r="C5" s="72"/>
      <c r="D5" s="72"/>
    </row>
    <row r="6" spans="2:4" s="12" customFormat="1" ht="11.25">
      <c r="B6" s="72" t="s">
        <v>5</v>
      </c>
      <c r="C6" s="72"/>
      <c r="D6" s="72"/>
    </row>
    <row r="7" spans="2:4" s="12" customFormat="1" ht="11.25">
      <c r="B7" s="72" t="s">
        <v>6</v>
      </c>
      <c r="C7" s="72"/>
      <c r="D7" s="72"/>
    </row>
    <row r="8" spans="2:4" s="12" customFormat="1" ht="11.25">
      <c r="B8" s="72" t="s">
        <v>7</v>
      </c>
      <c r="C8" s="72"/>
      <c r="D8" s="72"/>
    </row>
    <row r="9" spans="2:4" s="12" customFormat="1" ht="11.25">
      <c r="B9" s="72"/>
      <c r="C9" s="72"/>
      <c r="D9" s="72"/>
    </row>
    <row r="10" spans="2:4" s="12" customFormat="1" ht="11.25">
      <c r="B10" s="72" t="s">
        <v>8</v>
      </c>
      <c r="C10" s="72"/>
      <c r="D10" s="72"/>
    </row>
    <row r="11" spans="2:4" s="12" customFormat="1" ht="11.25">
      <c r="B11" s="72" t="s">
        <v>9</v>
      </c>
      <c r="C11" s="72"/>
      <c r="D11" s="72"/>
    </row>
    <row r="12" spans="2:4" s="12" customFormat="1" ht="11.25">
      <c r="B12" s="72" t="s">
        <v>6</v>
      </c>
      <c r="C12" s="72"/>
      <c r="D12" s="72"/>
    </row>
    <row r="13" spans="2:4" s="12" customFormat="1" ht="11.25">
      <c r="B13" s="72" t="s">
        <v>10</v>
      </c>
      <c r="C13" s="72"/>
      <c r="D13" s="72"/>
    </row>
    <row r="14" spans="2:4" s="12" customFormat="1" ht="11.25">
      <c r="B14" s="13"/>
      <c r="C14" s="13"/>
      <c r="D14" s="14"/>
    </row>
    <row r="15" spans="2:4" s="12" customFormat="1" ht="11.25">
      <c r="B15" s="72" t="s">
        <v>11</v>
      </c>
      <c r="C15" s="72"/>
      <c r="D15" s="72"/>
    </row>
    <row r="16" spans="1:4" ht="15.75">
      <c r="A16" s="67" t="s">
        <v>261</v>
      </c>
      <c r="B16" s="67"/>
      <c r="C16" s="67"/>
      <c r="D16" s="67"/>
    </row>
    <row r="17" spans="1:4" ht="15.75">
      <c r="A17" s="67" t="s">
        <v>270</v>
      </c>
      <c r="B17" s="67"/>
      <c r="C17" s="67"/>
      <c r="D17" s="67"/>
    </row>
    <row r="18" spans="1:4" ht="15.75">
      <c r="A18" s="67" t="s">
        <v>12</v>
      </c>
      <c r="B18" s="67"/>
      <c r="C18" s="67"/>
      <c r="D18" s="67"/>
    </row>
    <row r="19" spans="1:4" ht="15.75">
      <c r="A19" s="67" t="s">
        <v>13</v>
      </c>
      <c r="B19" s="67"/>
      <c r="C19" s="67"/>
      <c r="D19" s="67"/>
    </row>
    <row r="20" spans="1:4" ht="15.75">
      <c r="A20" s="68" t="s">
        <v>14</v>
      </c>
      <c r="B20" s="68"/>
      <c r="C20" s="68"/>
      <c r="D20" s="68"/>
    </row>
    <row r="21" spans="1:4" ht="15.75">
      <c r="A21" s="68" t="s">
        <v>15</v>
      </c>
      <c r="B21" s="68"/>
      <c r="C21" s="68"/>
      <c r="D21" s="68"/>
    </row>
    <row r="22" spans="1:4" ht="15.75">
      <c r="A22" s="68" t="s">
        <v>16</v>
      </c>
      <c r="B22" s="68"/>
      <c r="C22" s="68"/>
      <c r="D22" s="68"/>
    </row>
    <row r="23" spans="1:4" ht="32.25" customHeight="1">
      <c r="A23" s="69" t="s">
        <v>17</v>
      </c>
      <c r="B23" s="69"/>
      <c r="C23" s="69"/>
      <c r="D23" s="69"/>
    </row>
    <row r="24" spans="1:4" ht="15.75">
      <c r="A24" s="68" t="s">
        <v>105</v>
      </c>
      <c r="B24" s="68"/>
      <c r="C24" s="68"/>
      <c r="D24" s="68"/>
    </row>
    <row r="25" spans="1:4" ht="15.75">
      <c r="A25" s="68" t="s">
        <v>269</v>
      </c>
      <c r="B25" s="68"/>
      <c r="C25" s="68"/>
      <c r="D25" s="68"/>
    </row>
    <row r="26" ht="16.5" thickBot="1">
      <c r="D26" s="1" t="s">
        <v>18</v>
      </c>
    </row>
    <row r="27" spans="1:4" ht="35.25" customHeight="1" thickBot="1">
      <c r="A27" s="16" t="s">
        <v>19</v>
      </c>
      <c r="B27" s="17" t="s">
        <v>20</v>
      </c>
      <c r="C27" s="17" t="s">
        <v>21</v>
      </c>
      <c r="D27" s="17" t="s">
        <v>22</v>
      </c>
    </row>
    <row r="28" spans="1:4" ht="16.5" thickBot="1">
      <c r="A28" s="5" t="s">
        <v>23</v>
      </c>
      <c r="B28" s="6"/>
      <c r="C28" s="20"/>
      <c r="D28" s="20"/>
    </row>
    <row r="29" spans="1:4" ht="16.5" thickBot="1">
      <c r="A29" s="5" t="s">
        <v>24</v>
      </c>
      <c r="B29" s="7">
        <v>10</v>
      </c>
      <c r="C29" s="39">
        <v>9488</v>
      </c>
      <c r="D29" s="39">
        <v>158945</v>
      </c>
    </row>
    <row r="30" spans="1:4" ht="32.25" thickBot="1">
      <c r="A30" s="5" t="s">
        <v>25</v>
      </c>
      <c r="B30" s="7">
        <v>11</v>
      </c>
      <c r="C30" s="39">
        <v>2428</v>
      </c>
      <c r="D30" s="39">
        <v>1765</v>
      </c>
    </row>
    <row r="31" spans="1:4" ht="32.25" thickBot="1">
      <c r="A31" s="5" t="s">
        <v>26</v>
      </c>
      <c r="B31" s="7">
        <v>12</v>
      </c>
      <c r="C31" s="39"/>
      <c r="D31" s="39"/>
    </row>
    <row r="32" spans="1:4" ht="32.25" thickBot="1">
      <c r="A32" s="5" t="s">
        <v>27</v>
      </c>
      <c r="B32" s="7">
        <v>13</v>
      </c>
      <c r="C32" s="39"/>
      <c r="D32" s="39"/>
    </row>
    <row r="33" spans="1:4" ht="16.5" thickBot="1">
      <c r="A33" s="5" t="s">
        <v>28</v>
      </c>
      <c r="B33" s="7">
        <v>14</v>
      </c>
      <c r="C33" s="39"/>
      <c r="D33" s="39"/>
    </row>
    <row r="34" spans="1:4" ht="16.5" thickBot="1">
      <c r="A34" s="5" t="s">
        <v>29</v>
      </c>
      <c r="B34" s="7">
        <v>15</v>
      </c>
      <c r="C34" s="39"/>
      <c r="D34" s="39"/>
    </row>
    <row r="35" spans="1:4" ht="16.5" thickBot="1">
      <c r="A35" s="5" t="s">
        <v>30</v>
      </c>
      <c r="B35" s="7">
        <v>16</v>
      </c>
      <c r="C35" s="39">
        <f>30321+15509-7947</f>
        <v>37883</v>
      </c>
      <c r="D35" s="53">
        <f>6950+290130-19252</f>
        <v>277828</v>
      </c>
    </row>
    <row r="36" spans="1:4" ht="16.5" thickBot="1">
      <c r="A36" s="5" t="s">
        <v>31</v>
      </c>
      <c r="B36" s="7">
        <v>17</v>
      </c>
      <c r="C36" s="53">
        <v>7947</v>
      </c>
      <c r="D36" s="53">
        <v>19252</v>
      </c>
    </row>
    <row r="37" spans="1:4" ht="16.5" thickBot="1">
      <c r="A37" s="5" t="s">
        <v>32</v>
      </c>
      <c r="B37" s="7">
        <v>18</v>
      </c>
      <c r="C37" s="39"/>
      <c r="D37" s="39"/>
    </row>
    <row r="38" spans="1:4" ht="16.5" thickBot="1">
      <c r="A38" s="5" t="s">
        <v>33</v>
      </c>
      <c r="B38" s="7">
        <v>19</v>
      </c>
      <c r="C38" s="39">
        <v>4570</v>
      </c>
      <c r="D38" s="39">
        <v>3980</v>
      </c>
    </row>
    <row r="39" spans="1:4" ht="16.5" thickBot="1">
      <c r="A39" s="5" t="s">
        <v>34</v>
      </c>
      <c r="B39" s="7">
        <v>20</v>
      </c>
      <c r="C39" s="39">
        <v>458264</v>
      </c>
      <c r="D39" s="39">
        <v>459730</v>
      </c>
    </row>
    <row r="40" spans="1:4" ht="16.5" thickBot="1">
      <c r="A40" s="5" t="s">
        <v>35</v>
      </c>
      <c r="B40" s="7">
        <v>21</v>
      </c>
      <c r="C40" s="39"/>
      <c r="D40" s="39"/>
    </row>
    <row r="41" spans="1:4" ht="16.5" thickBot="1">
      <c r="A41" s="5" t="s">
        <v>36</v>
      </c>
      <c r="B41" s="7">
        <v>22</v>
      </c>
      <c r="C41" s="39">
        <v>21627</v>
      </c>
      <c r="D41" s="39">
        <v>74375</v>
      </c>
    </row>
    <row r="42" spans="1:4" s="23" customFormat="1" ht="15.75">
      <c r="A42" s="47" t="s">
        <v>37</v>
      </c>
      <c r="B42" s="70">
        <v>100</v>
      </c>
      <c r="C42" s="73">
        <f>SUM(C28:C41)</f>
        <v>542207</v>
      </c>
      <c r="D42" s="73">
        <f>SUM(D28:D41)</f>
        <v>995875</v>
      </c>
    </row>
    <row r="43" spans="1:4" s="23" customFormat="1" ht="16.5" thickBot="1">
      <c r="A43" s="41" t="s">
        <v>38</v>
      </c>
      <c r="B43" s="71"/>
      <c r="C43" s="74"/>
      <c r="D43" s="74"/>
    </row>
    <row r="44" spans="1:4" ht="16.5" thickBot="1">
      <c r="A44" s="5" t="s">
        <v>39</v>
      </c>
      <c r="B44" s="7">
        <v>101</v>
      </c>
      <c r="C44" s="39"/>
      <c r="D44" s="39"/>
    </row>
    <row r="45" spans="1:4" ht="16.5" thickBot="1">
      <c r="A45" s="5" t="s">
        <v>40</v>
      </c>
      <c r="B45" s="9"/>
      <c r="C45" s="39"/>
      <c r="D45" s="39"/>
    </row>
    <row r="46" spans="1:4" ht="32.25" thickBot="1">
      <c r="A46" s="5" t="s">
        <v>41</v>
      </c>
      <c r="B46" s="7">
        <v>110</v>
      </c>
      <c r="C46" s="39"/>
      <c r="D46" s="39"/>
    </row>
    <row r="47" spans="1:4" ht="32.25" thickBot="1">
      <c r="A47" s="5" t="s">
        <v>42</v>
      </c>
      <c r="B47" s="7">
        <v>111</v>
      </c>
      <c r="C47" s="39"/>
      <c r="D47" s="39"/>
    </row>
    <row r="48" spans="1:4" ht="32.25" thickBot="1">
      <c r="A48" s="5" t="s">
        <v>43</v>
      </c>
      <c r="B48" s="7">
        <v>112</v>
      </c>
      <c r="C48" s="39"/>
      <c r="D48" s="39"/>
    </row>
    <row r="49" spans="1:4" ht="16.5" thickBot="1">
      <c r="A49" s="5" t="s">
        <v>44</v>
      </c>
      <c r="B49" s="7">
        <v>113</v>
      </c>
      <c r="C49" s="39"/>
      <c r="D49" s="39"/>
    </row>
    <row r="50" spans="1:4" ht="16.5" thickBot="1">
      <c r="A50" s="5" t="s">
        <v>45</v>
      </c>
      <c r="B50" s="7">
        <v>114</v>
      </c>
      <c r="C50" s="39"/>
      <c r="D50" s="39"/>
    </row>
    <row r="51" spans="1:4" ht="16.5" thickBot="1">
      <c r="A51" s="5" t="s">
        <v>46</v>
      </c>
      <c r="B51" s="7">
        <v>115</v>
      </c>
      <c r="C51" s="39"/>
      <c r="D51" s="39"/>
    </row>
    <row r="52" spans="1:4" ht="16.5" thickBot="1">
      <c r="A52" s="5" t="s">
        <v>47</v>
      </c>
      <c r="B52" s="7">
        <v>116</v>
      </c>
      <c r="C52" s="40"/>
      <c r="D52" s="39"/>
    </row>
    <row r="53" spans="1:4" ht="16.5" thickBot="1">
      <c r="A53" s="5" t="s">
        <v>48</v>
      </c>
      <c r="B53" s="7">
        <v>117</v>
      </c>
      <c r="C53" s="39">
        <v>119081</v>
      </c>
      <c r="D53" s="39">
        <v>190724</v>
      </c>
    </row>
    <row r="54" spans="1:4" ht="16.5" thickBot="1">
      <c r="A54" s="5" t="s">
        <v>49</v>
      </c>
      <c r="B54" s="7">
        <v>118</v>
      </c>
      <c r="C54" s="39"/>
      <c r="D54" s="39"/>
    </row>
    <row r="55" spans="1:4" ht="16.5" thickBot="1">
      <c r="A55" s="5" t="s">
        <v>50</v>
      </c>
      <c r="B55" s="7">
        <v>119</v>
      </c>
      <c r="C55" s="39"/>
      <c r="D55" s="39"/>
    </row>
    <row r="56" spans="1:4" ht="16.5" thickBot="1">
      <c r="A56" s="5" t="s">
        <v>51</v>
      </c>
      <c r="B56" s="7">
        <v>120</v>
      </c>
      <c r="C56" s="39"/>
      <c r="D56" s="39"/>
    </row>
    <row r="57" spans="1:4" ht="16.5" thickBot="1">
      <c r="A57" s="5" t="s">
        <v>52</v>
      </c>
      <c r="B57" s="7">
        <v>121</v>
      </c>
      <c r="C57" s="39">
        <v>9079603</v>
      </c>
      <c r="D57" s="39">
        <v>9369997</v>
      </c>
    </row>
    <row r="58" spans="1:4" ht="16.5" thickBot="1">
      <c r="A58" s="5" t="s">
        <v>53</v>
      </c>
      <c r="B58" s="7">
        <v>122</v>
      </c>
      <c r="C58" s="39"/>
      <c r="D58" s="39"/>
    </row>
    <row r="59" spans="1:4" ht="16.5" thickBot="1">
      <c r="A59" s="5" t="s">
        <v>35</v>
      </c>
      <c r="B59" s="7">
        <v>123</v>
      </c>
      <c r="C59" s="39"/>
      <c r="D59" s="39"/>
    </row>
    <row r="60" spans="1:4" ht="16.5" thickBot="1">
      <c r="A60" s="5" t="s">
        <v>54</v>
      </c>
      <c r="B60" s="7">
        <v>124</v>
      </c>
      <c r="C60" s="39"/>
      <c r="D60" s="39"/>
    </row>
    <row r="61" spans="1:4" ht="16.5" thickBot="1">
      <c r="A61" s="5" t="s">
        <v>55</v>
      </c>
      <c r="B61" s="7">
        <v>125</v>
      </c>
      <c r="C61" s="39">
        <v>85885</v>
      </c>
      <c r="D61" s="39">
        <v>92390</v>
      </c>
    </row>
    <row r="62" spans="1:4" ht="16.5" thickBot="1">
      <c r="A62" s="5" t="s">
        <v>56</v>
      </c>
      <c r="B62" s="7">
        <v>126</v>
      </c>
      <c r="C62" s="39"/>
      <c r="D62" s="39"/>
    </row>
    <row r="63" spans="1:4" ht="16.5" thickBot="1">
      <c r="A63" s="5" t="s">
        <v>57</v>
      </c>
      <c r="B63" s="7">
        <v>127</v>
      </c>
      <c r="C63" s="39"/>
      <c r="D63" s="39"/>
    </row>
    <row r="64" spans="1:4" s="23" customFormat="1" ht="15.75">
      <c r="A64" s="47" t="s">
        <v>58</v>
      </c>
      <c r="B64" s="70">
        <v>200</v>
      </c>
      <c r="C64" s="73">
        <f>SUM(C46:C63)</f>
        <v>9284569</v>
      </c>
      <c r="D64" s="73">
        <f>SUM(D46:D63)</f>
        <v>9653111</v>
      </c>
    </row>
    <row r="65" spans="1:4" s="23" customFormat="1" ht="16.5" thickBot="1">
      <c r="A65" s="41" t="s">
        <v>59</v>
      </c>
      <c r="B65" s="71"/>
      <c r="C65" s="74"/>
      <c r="D65" s="74"/>
    </row>
    <row r="66" spans="1:4" s="23" customFormat="1" ht="16.5" thickBot="1">
      <c r="A66" s="41" t="s">
        <v>60</v>
      </c>
      <c r="B66" s="19"/>
      <c r="C66" s="45">
        <f>C42+C64</f>
        <v>9826776</v>
      </c>
      <c r="D66" s="45">
        <f>D42+D64</f>
        <v>10648986</v>
      </c>
    </row>
    <row r="67" spans="1:4" ht="32.25" thickBot="1">
      <c r="A67" s="18" t="s">
        <v>61</v>
      </c>
      <c r="B67" s="19" t="s">
        <v>20</v>
      </c>
      <c r="C67" s="22" t="s">
        <v>21</v>
      </c>
      <c r="D67" s="22" t="s">
        <v>22</v>
      </c>
    </row>
    <row r="68" spans="1:4" ht="16.5" thickBot="1">
      <c r="A68" s="5" t="s">
        <v>62</v>
      </c>
      <c r="B68" s="6"/>
      <c r="C68" s="39"/>
      <c r="D68" s="39"/>
    </row>
    <row r="69" spans="1:4" ht="32.25" thickBot="1">
      <c r="A69" s="5" t="s">
        <v>63</v>
      </c>
      <c r="B69" s="7">
        <v>210</v>
      </c>
      <c r="C69" s="39">
        <v>179094</v>
      </c>
      <c r="D69" s="39">
        <v>2141225</v>
      </c>
    </row>
    <row r="70" spans="1:4" ht="32.25" thickBot="1">
      <c r="A70" s="5" t="s">
        <v>64</v>
      </c>
      <c r="B70" s="7">
        <v>211</v>
      </c>
      <c r="C70" s="39"/>
      <c r="D70" s="39"/>
    </row>
    <row r="71" spans="1:4" ht="16.5" thickBot="1">
      <c r="A71" s="5" t="s">
        <v>28</v>
      </c>
      <c r="B71" s="7">
        <v>212</v>
      </c>
      <c r="C71" s="39"/>
      <c r="D71" s="39"/>
    </row>
    <row r="72" spans="1:4" ht="16.5" thickBot="1">
      <c r="A72" s="5" t="s">
        <v>65</v>
      </c>
      <c r="B72" s="7">
        <v>213</v>
      </c>
      <c r="C72" s="39"/>
      <c r="D72" s="39"/>
    </row>
    <row r="73" spans="1:4" ht="16.5" thickBot="1">
      <c r="A73" s="5" t="s">
        <v>66</v>
      </c>
      <c r="B73" s="7">
        <v>214</v>
      </c>
      <c r="C73" s="39">
        <v>2491992</v>
      </c>
      <c r="D73" s="39">
        <v>3160940</v>
      </c>
    </row>
    <row r="74" spans="1:4" ht="16.5" thickBot="1">
      <c r="A74" s="5" t="s">
        <v>67</v>
      </c>
      <c r="B74" s="7">
        <v>215</v>
      </c>
      <c r="C74" s="39">
        <v>30090</v>
      </c>
      <c r="D74" s="39">
        <v>121432</v>
      </c>
    </row>
    <row r="75" spans="1:4" ht="16.5" thickBot="1">
      <c r="A75" s="5" t="s">
        <v>68</v>
      </c>
      <c r="B75" s="7">
        <v>216</v>
      </c>
      <c r="C75" s="39"/>
      <c r="D75" s="39"/>
    </row>
    <row r="76" spans="1:4" ht="16.5" thickBot="1">
      <c r="A76" s="5" t="s">
        <v>69</v>
      </c>
      <c r="B76" s="7">
        <v>217</v>
      </c>
      <c r="C76" s="39">
        <v>3858</v>
      </c>
      <c r="D76" s="39">
        <v>3858</v>
      </c>
    </row>
    <row r="77" spans="1:4" ht="16.5" thickBot="1">
      <c r="A77" s="5" t="s">
        <v>70</v>
      </c>
      <c r="B77" s="7">
        <v>218</v>
      </c>
      <c r="C77" s="39">
        <v>1212</v>
      </c>
      <c r="D77" s="53">
        <v>281</v>
      </c>
    </row>
    <row r="78" spans="1:4" ht="16.5" thickBot="1">
      <c r="A78" s="5" t="s">
        <v>71</v>
      </c>
      <c r="B78" s="7">
        <v>219</v>
      </c>
      <c r="C78" s="39">
        <f>-1212+1801579</f>
        <v>1800367</v>
      </c>
      <c r="D78" s="39">
        <f>-281+2152238</f>
        <v>2151957</v>
      </c>
    </row>
    <row r="79" spans="1:4" ht="16.5" thickBot="1">
      <c r="A79" s="5" t="s">
        <v>72</v>
      </c>
      <c r="B79" s="7">
        <v>220</v>
      </c>
      <c r="C79" s="39"/>
      <c r="D79" s="39"/>
    </row>
    <row r="80" spans="1:4" ht="16.5" thickBot="1">
      <c r="A80" s="5" t="s">
        <v>73</v>
      </c>
      <c r="B80" s="7">
        <v>221</v>
      </c>
      <c r="C80" s="39"/>
      <c r="D80" s="39"/>
    </row>
    <row r="81" spans="1:4" ht="16.5" thickBot="1">
      <c r="A81" s="5" t="s">
        <v>74</v>
      </c>
      <c r="B81" s="7">
        <v>222</v>
      </c>
      <c r="C81" s="39">
        <v>352897</v>
      </c>
      <c r="D81" s="39">
        <v>251557</v>
      </c>
    </row>
    <row r="82" spans="1:4" s="23" customFormat="1" ht="15.75">
      <c r="A82" s="47" t="s">
        <v>75</v>
      </c>
      <c r="B82" s="70">
        <v>300</v>
      </c>
      <c r="C82" s="73">
        <f>SUM(C68:C81)</f>
        <v>4859510</v>
      </c>
      <c r="D82" s="73">
        <f>SUM(D68:D81)</f>
        <v>7831250</v>
      </c>
    </row>
    <row r="83" spans="1:4" s="23" customFormat="1" ht="16.5" thickBot="1">
      <c r="A83" s="41" t="s">
        <v>76</v>
      </c>
      <c r="B83" s="71"/>
      <c r="C83" s="74"/>
      <c r="D83" s="74"/>
    </row>
    <row r="84" spans="1:4" ht="16.5" thickBot="1">
      <c r="A84" s="5" t="s">
        <v>77</v>
      </c>
      <c r="B84" s="7">
        <v>301</v>
      </c>
      <c r="C84" s="39"/>
      <c r="D84" s="39"/>
    </row>
    <row r="85" spans="1:4" ht="16.5" thickBot="1">
      <c r="A85" s="5" t="s">
        <v>78</v>
      </c>
      <c r="B85" s="6"/>
      <c r="C85" s="39"/>
      <c r="D85" s="39"/>
    </row>
    <row r="86" spans="1:4" ht="32.25" thickBot="1">
      <c r="A86" s="5" t="s">
        <v>79</v>
      </c>
      <c r="B86" s="7">
        <v>310</v>
      </c>
      <c r="C86" s="39">
        <v>1512129</v>
      </c>
      <c r="D86" s="39"/>
    </row>
    <row r="87" spans="1:4" ht="32.25" thickBot="1">
      <c r="A87" s="5" t="s">
        <v>80</v>
      </c>
      <c r="B87" s="7">
        <v>311</v>
      </c>
      <c r="C87" s="39"/>
      <c r="D87" s="39"/>
    </row>
    <row r="88" spans="1:4" ht="16.5" thickBot="1">
      <c r="A88" s="5" t="s">
        <v>44</v>
      </c>
      <c r="B88" s="7">
        <v>312</v>
      </c>
      <c r="C88" s="39"/>
      <c r="D88" s="39"/>
    </row>
    <row r="89" spans="1:4" ht="16.5" thickBot="1">
      <c r="A89" s="5" t="s">
        <v>81</v>
      </c>
      <c r="B89" s="7">
        <v>313</v>
      </c>
      <c r="C89" s="39"/>
      <c r="D89" s="39"/>
    </row>
    <row r="90" spans="1:4" ht="16.5" thickBot="1">
      <c r="A90" s="5" t="s">
        <v>82</v>
      </c>
      <c r="B90" s="7">
        <v>314</v>
      </c>
      <c r="C90" s="39"/>
      <c r="D90" s="39"/>
    </row>
    <row r="91" spans="1:4" ht="16.5" thickBot="1">
      <c r="A91" s="5" t="s">
        <v>83</v>
      </c>
      <c r="B91" s="7">
        <v>315</v>
      </c>
      <c r="C91" s="39">
        <v>91342</v>
      </c>
      <c r="D91" s="39"/>
    </row>
    <row r="92" spans="1:4" ht="16.5" thickBot="1">
      <c r="A92" s="5" t="s">
        <v>84</v>
      </c>
      <c r="B92" s="7">
        <v>316</v>
      </c>
      <c r="C92" s="39">
        <v>726496</v>
      </c>
      <c r="D92" s="39">
        <v>726496</v>
      </c>
    </row>
    <row r="93" spans="1:4" ht="16.5" thickBot="1">
      <c r="A93" s="5" t="s">
        <v>69</v>
      </c>
      <c r="B93" s="7">
        <v>317</v>
      </c>
      <c r="C93" s="39"/>
      <c r="D93" s="39"/>
    </row>
    <row r="94" spans="1:4" ht="16.5" thickBot="1">
      <c r="A94" s="5" t="s">
        <v>85</v>
      </c>
      <c r="B94" s="7">
        <v>318</v>
      </c>
      <c r="C94" s="39"/>
      <c r="D94" s="39"/>
    </row>
    <row r="95" spans="1:4" ht="16.5" thickBot="1">
      <c r="A95" s="5" t="s">
        <v>86</v>
      </c>
      <c r="B95" s="7">
        <v>319</v>
      </c>
      <c r="C95" s="39"/>
      <c r="D95" s="39"/>
    </row>
    <row r="96" spans="1:4" ht="16.5" thickBot="1">
      <c r="A96" s="5" t="s">
        <v>72</v>
      </c>
      <c r="B96" s="7">
        <v>320</v>
      </c>
      <c r="C96" s="39"/>
      <c r="D96" s="39"/>
    </row>
    <row r="97" spans="1:4" ht="16.5" thickBot="1">
      <c r="A97" s="5" t="s">
        <v>87</v>
      </c>
      <c r="B97" s="7">
        <v>321</v>
      </c>
      <c r="C97" s="39">
        <v>28118</v>
      </c>
      <c r="D97" s="39">
        <v>28118</v>
      </c>
    </row>
    <row r="98" spans="1:4" s="23" customFormat="1" ht="15.75">
      <c r="A98" s="47" t="s">
        <v>88</v>
      </c>
      <c r="B98" s="70">
        <v>400</v>
      </c>
      <c r="C98" s="73">
        <f>SUM(C86:C97)</f>
        <v>2358085</v>
      </c>
      <c r="D98" s="73">
        <f>SUM(D86:D97)</f>
        <v>754614</v>
      </c>
    </row>
    <row r="99" spans="1:4" s="23" customFormat="1" ht="16.5" thickBot="1">
      <c r="A99" s="41" t="s">
        <v>89</v>
      </c>
      <c r="B99" s="71"/>
      <c r="C99" s="74"/>
      <c r="D99" s="74"/>
    </row>
    <row r="100" spans="1:4" ht="16.5" thickBot="1">
      <c r="A100" s="5" t="s">
        <v>90</v>
      </c>
      <c r="B100" s="6"/>
      <c r="C100" s="39"/>
      <c r="D100" s="39"/>
    </row>
    <row r="101" spans="1:4" ht="16.5" thickBot="1">
      <c r="A101" s="5" t="s">
        <v>91</v>
      </c>
      <c r="B101" s="7">
        <v>410</v>
      </c>
      <c r="C101" s="39">
        <v>4146664</v>
      </c>
      <c r="D101" s="39">
        <v>4146664</v>
      </c>
    </row>
    <row r="102" spans="1:4" ht="16.5" thickBot="1">
      <c r="A102" s="5" t="s">
        <v>92</v>
      </c>
      <c r="B102" s="7">
        <v>411</v>
      </c>
      <c r="C102" s="39"/>
      <c r="D102" s="39"/>
    </row>
    <row r="103" spans="1:4" ht="16.5" thickBot="1">
      <c r="A103" s="5" t="s">
        <v>93</v>
      </c>
      <c r="B103" s="7">
        <v>412</v>
      </c>
      <c r="C103" s="39"/>
      <c r="D103" s="39"/>
    </row>
    <row r="104" spans="1:4" ht="16.5" thickBot="1">
      <c r="A104" s="5" t="s">
        <v>94</v>
      </c>
      <c r="B104" s="7">
        <v>413</v>
      </c>
      <c r="C104" s="39">
        <v>3245504</v>
      </c>
      <c r="D104" s="39">
        <v>3482677</v>
      </c>
    </row>
    <row r="105" spans="1:4" ht="16.5" thickBot="1">
      <c r="A105" s="5" t="s">
        <v>95</v>
      </c>
      <c r="B105" s="7">
        <v>414</v>
      </c>
      <c r="C105" s="39">
        <f>783232-5566219</f>
        <v>-4782987</v>
      </c>
      <c r="D105" s="39">
        <f>238038-5804257</f>
        <v>-5566219</v>
      </c>
    </row>
    <row r="106" spans="1:4" ht="16.5" thickBot="1">
      <c r="A106" s="5" t="s">
        <v>96</v>
      </c>
      <c r="B106" s="7">
        <v>415</v>
      </c>
      <c r="C106" s="39"/>
      <c r="D106" s="39"/>
    </row>
    <row r="107" spans="1:4" ht="32.25" thickBot="1">
      <c r="A107" s="5" t="s">
        <v>97</v>
      </c>
      <c r="B107" s="7">
        <v>420</v>
      </c>
      <c r="C107" s="39">
        <f>SUM(C101:C106)</f>
        <v>2609181</v>
      </c>
      <c r="D107" s="39">
        <f>SUM(D101:D106)</f>
        <v>2063122</v>
      </c>
    </row>
    <row r="108" spans="1:4" ht="16.5" thickBot="1">
      <c r="A108" s="5" t="s">
        <v>98</v>
      </c>
      <c r="B108" s="7">
        <v>421</v>
      </c>
      <c r="C108" s="39"/>
      <c r="D108" s="39"/>
    </row>
    <row r="109" spans="1:4" s="23" customFormat="1" ht="16.5" thickBot="1">
      <c r="A109" s="41" t="s">
        <v>99</v>
      </c>
      <c r="B109" s="48">
        <v>500</v>
      </c>
      <c r="C109" s="45">
        <f>C107+C108</f>
        <v>2609181</v>
      </c>
      <c r="D109" s="45">
        <f>D107+D108</f>
        <v>2063122</v>
      </c>
    </row>
    <row r="110" spans="1:4" s="23" customFormat="1" ht="16.5" thickBot="1">
      <c r="A110" s="41" t="s">
        <v>100</v>
      </c>
      <c r="B110" s="46"/>
      <c r="C110" s="45">
        <f>C82+C98+C107</f>
        <v>9826776</v>
      </c>
      <c r="D110" s="45">
        <f>D82+D98+D107</f>
        <v>10648986</v>
      </c>
    </row>
    <row r="111" ht="15.75">
      <c r="A111" s="3"/>
    </row>
  </sheetData>
  <sheetProtection/>
  <mergeCells count="36">
    <mergeCell ref="B1:D1"/>
    <mergeCell ref="B82:B83"/>
    <mergeCell ref="C82:C83"/>
    <mergeCell ref="D82:D83"/>
    <mergeCell ref="B2:D2"/>
    <mergeCell ref="B3:D3"/>
    <mergeCell ref="B42:B43"/>
    <mergeCell ref="C42:C43"/>
    <mergeCell ref="D42:D43"/>
    <mergeCell ref="B64:B65"/>
    <mergeCell ref="B4:D4"/>
    <mergeCell ref="B5:D5"/>
    <mergeCell ref="B6:D6"/>
    <mergeCell ref="B8:D8"/>
    <mergeCell ref="B12:D12"/>
    <mergeCell ref="B15:D15"/>
    <mergeCell ref="B9:D9"/>
    <mergeCell ref="B10:D10"/>
    <mergeCell ref="B11:D11"/>
    <mergeCell ref="B7:D7"/>
    <mergeCell ref="A16:D16"/>
    <mergeCell ref="A17:D17"/>
    <mergeCell ref="A18:D18"/>
    <mergeCell ref="B13:D13"/>
    <mergeCell ref="A25:D25"/>
    <mergeCell ref="C98:C99"/>
    <mergeCell ref="D98:D99"/>
    <mergeCell ref="C64:C65"/>
    <mergeCell ref="D64:D65"/>
    <mergeCell ref="A19:D19"/>
    <mergeCell ref="A20:D20"/>
    <mergeCell ref="A21:D21"/>
    <mergeCell ref="A22:D22"/>
    <mergeCell ref="A23:D23"/>
    <mergeCell ref="A24:D24"/>
    <mergeCell ref="B98:B99"/>
  </mergeCells>
  <hyperlinks>
    <hyperlink ref="B2" r:id="rId1" display="sub0"/>
  </hyperlinks>
  <printOptions/>
  <pageMargins left="0.45" right="0.2" top="0.24" bottom="0.24" header="0.24" footer="0.24"/>
  <pageSetup fitToHeight="2" horizontalDpi="600" verticalDpi="600" orientation="portrait" paperSize="9" scale="66" r:id="rId2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0"/>
  <sheetViews>
    <sheetView zoomScale="80" zoomScaleNormal="80" zoomScalePageLayoutView="0" workbookViewId="0" topLeftCell="A65">
      <selection activeCell="A81" sqref="A81:IV88"/>
    </sheetView>
  </sheetViews>
  <sheetFormatPr defaultColWidth="9.140625" defaultRowHeight="15"/>
  <cols>
    <col min="1" max="1" width="62.140625" style="0" customWidth="1"/>
    <col min="2" max="2" width="9.140625" style="11" customWidth="1"/>
    <col min="3" max="3" width="21.421875" style="0" customWidth="1"/>
    <col min="4" max="4" width="22.00390625" style="0" customWidth="1"/>
  </cols>
  <sheetData>
    <row r="1" spans="1:4" ht="15">
      <c r="A1" s="72" t="s">
        <v>8</v>
      </c>
      <c r="B1" s="72"/>
      <c r="C1" s="72"/>
      <c r="D1" s="72"/>
    </row>
    <row r="2" spans="1:4" ht="15">
      <c r="A2" s="72" t="s">
        <v>1</v>
      </c>
      <c r="B2" s="72"/>
      <c r="C2" s="72"/>
      <c r="D2" s="72"/>
    </row>
    <row r="3" spans="1:4" ht="15">
      <c r="A3" s="72" t="s">
        <v>2</v>
      </c>
      <c r="B3" s="72"/>
      <c r="C3" s="72"/>
      <c r="D3" s="72"/>
    </row>
    <row r="4" spans="1:4" ht="15">
      <c r="A4" s="72" t="s">
        <v>3</v>
      </c>
      <c r="B4" s="72"/>
      <c r="C4" s="72"/>
      <c r="D4" s="72"/>
    </row>
    <row r="5" spans="1:4" ht="15">
      <c r="A5" s="72" t="s">
        <v>4</v>
      </c>
      <c r="B5" s="72"/>
      <c r="C5" s="72"/>
      <c r="D5" s="72"/>
    </row>
    <row r="6" spans="1:4" ht="15">
      <c r="A6" s="72" t="s">
        <v>5</v>
      </c>
      <c r="B6" s="72"/>
      <c r="C6" s="72"/>
      <c r="D6" s="72"/>
    </row>
    <row r="7" spans="1:4" ht="15">
      <c r="A7" s="72" t="s">
        <v>6</v>
      </c>
      <c r="B7" s="72"/>
      <c r="C7" s="72"/>
      <c r="D7" s="72"/>
    </row>
    <row r="8" spans="1:4" ht="15">
      <c r="A8" s="72" t="s">
        <v>7</v>
      </c>
      <c r="B8" s="72"/>
      <c r="C8" s="72"/>
      <c r="D8" s="72"/>
    </row>
    <row r="9" spans="1:4" ht="15">
      <c r="A9" s="72"/>
      <c r="B9" s="72"/>
      <c r="C9" s="72"/>
      <c r="D9" s="72"/>
    </row>
    <row r="10" spans="1:4" ht="15">
      <c r="A10" s="72" t="s">
        <v>109</v>
      </c>
      <c r="B10" s="72"/>
      <c r="C10" s="72"/>
      <c r="D10" s="72"/>
    </row>
    <row r="11" spans="1:4" ht="15">
      <c r="A11" s="72" t="s">
        <v>9</v>
      </c>
      <c r="B11" s="72"/>
      <c r="C11" s="72"/>
      <c r="D11" s="72"/>
    </row>
    <row r="12" spans="1:4" ht="15">
      <c r="A12" s="72" t="s">
        <v>6</v>
      </c>
      <c r="B12" s="72"/>
      <c r="C12" s="72"/>
      <c r="D12" s="72"/>
    </row>
    <row r="13" spans="1:4" ht="15">
      <c r="A13" s="72" t="s">
        <v>10</v>
      </c>
      <c r="B13" s="72"/>
      <c r="C13" s="72"/>
      <c r="D13" s="72"/>
    </row>
    <row r="14" ht="15">
      <c r="D14" s="14" t="s">
        <v>11</v>
      </c>
    </row>
    <row r="15" spans="1:4" ht="15.75">
      <c r="A15" s="67" t="s">
        <v>260</v>
      </c>
      <c r="B15" s="67"/>
      <c r="C15" s="67"/>
      <c r="D15" s="67"/>
    </row>
    <row r="16" spans="1:4" ht="15.75">
      <c r="A16" s="67" t="s">
        <v>271</v>
      </c>
      <c r="B16" s="67"/>
      <c r="C16" s="67"/>
      <c r="D16" s="67"/>
    </row>
    <row r="17" spans="1:4" ht="15.75">
      <c r="A17" s="67"/>
      <c r="B17" s="67"/>
      <c r="C17" s="67"/>
      <c r="D17" s="67"/>
    </row>
    <row r="18" spans="1:4" ht="15.75">
      <c r="A18" s="68" t="s">
        <v>110</v>
      </c>
      <c r="B18" s="68"/>
      <c r="C18" s="68"/>
      <c r="D18" s="68"/>
    </row>
    <row r="19" spans="1:4" ht="15.75">
      <c r="A19" s="68" t="s">
        <v>13</v>
      </c>
      <c r="B19" s="68"/>
      <c r="C19" s="68"/>
      <c r="D19" s="68"/>
    </row>
    <row r="20" spans="1:4" ht="15.75">
      <c r="A20" s="68" t="s">
        <v>14</v>
      </c>
      <c r="B20" s="68"/>
      <c r="C20" s="68"/>
      <c r="D20" s="68"/>
    </row>
    <row r="21" spans="1:4" ht="33.75" customHeight="1">
      <c r="A21" s="69" t="s">
        <v>15</v>
      </c>
      <c r="B21" s="69"/>
      <c r="C21" s="69"/>
      <c r="D21" s="69"/>
    </row>
    <row r="22" spans="1:4" ht="15.75">
      <c r="A22" s="68" t="s">
        <v>16</v>
      </c>
      <c r="B22" s="68"/>
      <c r="C22" s="68"/>
      <c r="D22" s="68"/>
    </row>
    <row r="23" spans="1:4" ht="36" customHeight="1">
      <c r="A23" s="69" t="s">
        <v>111</v>
      </c>
      <c r="B23" s="69"/>
      <c r="C23" s="69"/>
      <c r="D23" s="69"/>
    </row>
    <row r="24" spans="1:4" ht="15.75">
      <c r="A24" s="68" t="s">
        <v>105</v>
      </c>
      <c r="B24" s="68"/>
      <c r="C24" s="68"/>
      <c r="D24" s="68"/>
    </row>
    <row r="25" spans="1:4" ht="15.75">
      <c r="A25" s="68" t="s">
        <v>272</v>
      </c>
      <c r="B25" s="68"/>
      <c r="C25" s="68"/>
      <c r="D25" s="68"/>
    </row>
    <row r="26" ht="16.5" thickBot="1">
      <c r="D26" s="1" t="s">
        <v>18</v>
      </c>
    </row>
    <row r="27" spans="1:4" s="24" customFormat="1" ht="32.25" thickBot="1">
      <c r="A27" s="16" t="s">
        <v>112</v>
      </c>
      <c r="B27" s="29" t="s">
        <v>20</v>
      </c>
      <c r="C27" s="29" t="s">
        <v>326</v>
      </c>
      <c r="D27" s="29" t="s">
        <v>327</v>
      </c>
    </row>
    <row r="28" spans="1:4" ht="16.5" thickBot="1">
      <c r="A28" s="10" t="s">
        <v>115</v>
      </c>
      <c r="B28" s="9">
        <v>10</v>
      </c>
      <c r="C28" s="21">
        <v>3260655</v>
      </c>
      <c r="D28" s="21">
        <v>2976744</v>
      </c>
    </row>
    <row r="29" spans="1:4" ht="16.5" thickBot="1">
      <c r="A29" s="10" t="s">
        <v>116</v>
      </c>
      <c r="B29" s="9">
        <v>11</v>
      </c>
      <c r="C29" s="35">
        <v>2820322</v>
      </c>
      <c r="D29" s="35">
        <v>2323794</v>
      </c>
    </row>
    <row r="30" spans="1:4" ht="15.75">
      <c r="A30" s="8" t="s">
        <v>117</v>
      </c>
      <c r="B30" s="76">
        <v>12</v>
      </c>
      <c r="C30" s="78">
        <f>C28-C29</f>
        <v>440333</v>
      </c>
      <c r="D30" s="78">
        <f>D28-D29</f>
        <v>652950</v>
      </c>
    </row>
    <row r="31" spans="1:4" ht="16.5" thickBot="1">
      <c r="A31" s="10" t="s">
        <v>118</v>
      </c>
      <c r="B31" s="77"/>
      <c r="C31" s="79"/>
      <c r="D31" s="79"/>
    </row>
    <row r="32" spans="1:4" ht="16.5" thickBot="1">
      <c r="A32" s="10" t="s">
        <v>119</v>
      </c>
      <c r="B32" s="9">
        <v>13</v>
      </c>
      <c r="C32" s="35">
        <v>0</v>
      </c>
      <c r="D32" s="35">
        <v>0</v>
      </c>
    </row>
    <row r="33" spans="1:4" ht="16.5" thickBot="1">
      <c r="A33" s="10" t="s">
        <v>120</v>
      </c>
      <c r="B33" s="9">
        <v>14</v>
      </c>
      <c r="C33" s="35">
        <v>213092</v>
      </c>
      <c r="D33" s="35">
        <v>181364</v>
      </c>
    </row>
    <row r="34" spans="1:4" ht="15.75">
      <c r="A34" s="8" t="s">
        <v>121</v>
      </c>
      <c r="B34" s="76">
        <v>20</v>
      </c>
      <c r="C34" s="78">
        <f>C30-C32-C33</f>
        <v>227241</v>
      </c>
      <c r="D34" s="78">
        <f>D30-D32-D33</f>
        <v>471586</v>
      </c>
    </row>
    <row r="35" spans="1:4" ht="16.5" thickBot="1">
      <c r="A35" s="10" t="s">
        <v>122</v>
      </c>
      <c r="B35" s="77"/>
      <c r="C35" s="79"/>
      <c r="D35" s="79"/>
    </row>
    <row r="36" spans="1:4" ht="16.5" thickBot="1">
      <c r="A36" s="10" t="s">
        <v>123</v>
      </c>
      <c r="B36" s="9">
        <v>21</v>
      </c>
      <c r="C36" s="35">
        <v>3973</v>
      </c>
      <c r="D36" s="35">
        <v>2472</v>
      </c>
    </row>
    <row r="37" spans="1:4" ht="16.5" thickBot="1">
      <c r="A37" s="10" t="s">
        <v>124</v>
      </c>
      <c r="B37" s="9">
        <v>22</v>
      </c>
      <c r="C37" s="35">
        <v>118339</v>
      </c>
      <c r="D37" s="35">
        <v>184302</v>
      </c>
    </row>
    <row r="38" spans="1:4" ht="48" thickBot="1">
      <c r="A38" s="10" t="s">
        <v>125</v>
      </c>
      <c r="B38" s="9">
        <v>23</v>
      </c>
      <c r="C38" s="35">
        <v>0</v>
      </c>
      <c r="D38" s="35"/>
    </row>
    <row r="39" spans="1:4" ht="16.5" thickBot="1">
      <c r="A39" s="10" t="s">
        <v>126</v>
      </c>
      <c r="B39" s="9">
        <v>24</v>
      </c>
      <c r="C39" s="35">
        <v>563535</v>
      </c>
      <c r="D39" s="35">
        <v>362017</v>
      </c>
    </row>
    <row r="40" spans="1:4" ht="16.5" thickBot="1">
      <c r="A40" s="10" t="s">
        <v>127</v>
      </c>
      <c r="B40" s="9">
        <v>25</v>
      </c>
      <c r="C40" s="35">
        <v>130351</v>
      </c>
      <c r="D40" s="35">
        <f>1398866-467</f>
        <v>1398399</v>
      </c>
    </row>
    <row r="41" spans="1:4" ht="15.75">
      <c r="A41" s="8" t="s">
        <v>128</v>
      </c>
      <c r="B41" s="76">
        <v>100</v>
      </c>
      <c r="C41" s="78">
        <f>C34+C36-C37+C39-C40</f>
        <v>546059</v>
      </c>
      <c r="D41" s="78">
        <f>D34+D36-D37+D39-D40</f>
        <v>-746626</v>
      </c>
    </row>
    <row r="42" spans="1:4" ht="16.5" thickBot="1">
      <c r="A42" s="10" t="s">
        <v>129</v>
      </c>
      <c r="B42" s="77"/>
      <c r="C42" s="79"/>
      <c r="D42" s="79"/>
    </row>
    <row r="43" spans="1:4" ht="16.5" thickBot="1">
      <c r="A43" s="10" t="s">
        <v>130</v>
      </c>
      <c r="B43" s="9">
        <v>101</v>
      </c>
      <c r="C43" s="35">
        <v>0</v>
      </c>
      <c r="D43" s="35">
        <v>0</v>
      </c>
    </row>
    <row r="44" spans="1:4" ht="32.25" thickBot="1">
      <c r="A44" s="10" t="s">
        <v>131</v>
      </c>
      <c r="B44" s="9">
        <v>200</v>
      </c>
      <c r="C44" s="35">
        <f>C41+C43</f>
        <v>546059</v>
      </c>
      <c r="D44" s="35">
        <f>D41+D43</f>
        <v>-746626</v>
      </c>
    </row>
    <row r="45" spans="1:4" ht="32.25" thickBot="1">
      <c r="A45" s="10" t="s">
        <v>132</v>
      </c>
      <c r="B45" s="9">
        <v>201</v>
      </c>
      <c r="C45" s="35"/>
      <c r="D45" s="35"/>
    </row>
    <row r="46" spans="1:4" ht="16.5" thickBot="1">
      <c r="A46" s="10" t="s">
        <v>133</v>
      </c>
      <c r="B46" s="9">
        <v>300</v>
      </c>
      <c r="C46" s="35">
        <f>C44+C45</f>
        <v>546059</v>
      </c>
      <c r="D46" s="35">
        <f>D44+D45</f>
        <v>-746626</v>
      </c>
    </row>
    <row r="47" spans="1:4" ht="16.5" thickBot="1">
      <c r="A47" s="10" t="s">
        <v>134</v>
      </c>
      <c r="B47" s="36"/>
      <c r="C47" s="35"/>
      <c r="D47" s="35"/>
    </row>
    <row r="48" spans="1:4" ht="16.5" thickBot="1">
      <c r="A48" s="10" t="s">
        <v>135</v>
      </c>
      <c r="B48" s="36"/>
      <c r="C48" s="35"/>
      <c r="D48" s="35"/>
    </row>
    <row r="49" spans="1:4" ht="16.5" thickBot="1">
      <c r="A49" s="10" t="s">
        <v>136</v>
      </c>
      <c r="B49" s="9">
        <v>400</v>
      </c>
      <c r="C49" s="35">
        <f>C60+C66</f>
        <v>0</v>
      </c>
      <c r="D49" s="35">
        <f>D60+D66</f>
        <v>0</v>
      </c>
    </row>
    <row r="50" spans="1:4" ht="16.5" thickBot="1">
      <c r="A50" s="10" t="s">
        <v>137</v>
      </c>
      <c r="B50" s="36"/>
      <c r="C50" s="35"/>
      <c r="D50" s="35"/>
    </row>
    <row r="51" spans="1:4" ht="48" thickBot="1">
      <c r="A51" s="10" t="s">
        <v>138</v>
      </c>
      <c r="B51" s="9">
        <v>410</v>
      </c>
      <c r="C51" s="35"/>
      <c r="D51" s="35"/>
    </row>
    <row r="52" spans="1:4" ht="48" thickBot="1">
      <c r="A52" s="10" t="s">
        <v>139</v>
      </c>
      <c r="B52" s="9">
        <v>411</v>
      </c>
      <c r="C52" s="35"/>
      <c r="D52" s="35"/>
    </row>
    <row r="53" spans="1:4" ht="32.25" thickBot="1">
      <c r="A53" s="10" t="s">
        <v>140</v>
      </c>
      <c r="B53" s="9">
        <v>412</v>
      </c>
      <c r="C53" s="35"/>
      <c r="D53" s="35"/>
    </row>
    <row r="54" spans="1:4" ht="16.5" thickBot="1">
      <c r="A54" s="10" t="s">
        <v>141</v>
      </c>
      <c r="B54" s="9">
        <v>413</v>
      </c>
      <c r="C54" s="35"/>
      <c r="D54" s="35"/>
    </row>
    <row r="55" spans="1:4" ht="32.25" thickBot="1">
      <c r="A55" s="10" t="s">
        <v>142</v>
      </c>
      <c r="B55" s="9">
        <v>414</v>
      </c>
      <c r="C55" s="35"/>
      <c r="D55" s="35"/>
    </row>
    <row r="56" spans="1:4" ht="16.5" thickBot="1">
      <c r="A56" s="10" t="s">
        <v>143</v>
      </c>
      <c r="B56" s="9">
        <v>415</v>
      </c>
      <c r="C56" s="35"/>
      <c r="D56" s="35"/>
    </row>
    <row r="57" spans="1:4" ht="16.5" thickBot="1">
      <c r="A57" s="10" t="s">
        <v>144</v>
      </c>
      <c r="B57" s="9">
        <v>416</v>
      </c>
      <c r="C57" s="35"/>
      <c r="D57" s="35"/>
    </row>
    <row r="58" spans="1:4" ht="32.25" thickBot="1">
      <c r="A58" s="10" t="s">
        <v>145</v>
      </c>
      <c r="B58" s="9">
        <v>417</v>
      </c>
      <c r="C58" s="35"/>
      <c r="D58" s="35"/>
    </row>
    <row r="59" spans="1:4" ht="34.5" customHeight="1" thickBot="1">
      <c r="A59" s="10" t="s">
        <v>146</v>
      </c>
      <c r="B59" s="9">
        <v>418</v>
      </c>
      <c r="C59" s="35"/>
      <c r="D59" s="35"/>
    </row>
    <row r="60" spans="1:4" ht="63.75" thickBot="1">
      <c r="A60" s="10" t="s">
        <v>147</v>
      </c>
      <c r="B60" s="9">
        <v>420</v>
      </c>
      <c r="C60" s="35">
        <f>SUM(C51:C59)</f>
        <v>0</v>
      </c>
      <c r="D60" s="35">
        <f>SUM(D51:D59)</f>
        <v>0</v>
      </c>
    </row>
    <row r="61" spans="1:4" ht="16.5" thickBot="1">
      <c r="A61" s="10" t="s">
        <v>148</v>
      </c>
      <c r="B61" s="9">
        <v>431</v>
      </c>
      <c r="C61" s="35"/>
      <c r="D61" s="35">
        <v>0</v>
      </c>
    </row>
    <row r="62" spans="1:4" ht="48" thickBot="1">
      <c r="A62" s="10" t="s">
        <v>139</v>
      </c>
      <c r="B62" s="9">
        <v>432</v>
      </c>
      <c r="C62" s="35"/>
      <c r="D62" s="35"/>
    </row>
    <row r="63" spans="1:4" ht="32.25" thickBot="1">
      <c r="A63" s="10" t="s">
        <v>149</v>
      </c>
      <c r="B63" s="9">
        <v>433</v>
      </c>
      <c r="C63" s="35"/>
      <c r="D63" s="35"/>
    </row>
    <row r="64" spans="1:4" ht="40.5" customHeight="1" thickBot="1">
      <c r="A64" s="10" t="s">
        <v>146</v>
      </c>
      <c r="B64" s="9">
        <v>434</v>
      </c>
      <c r="C64" s="35"/>
      <c r="D64" s="35"/>
    </row>
    <row r="65" spans="1:4" ht="48" thickBot="1">
      <c r="A65" s="10" t="s">
        <v>150</v>
      </c>
      <c r="B65" s="9">
        <v>435</v>
      </c>
      <c r="C65" s="35"/>
      <c r="D65" s="35"/>
    </row>
    <row r="66" spans="1:4" ht="63.75" thickBot="1">
      <c r="A66" s="10" t="s">
        <v>151</v>
      </c>
      <c r="B66" s="9">
        <v>440</v>
      </c>
      <c r="C66" s="35">
        <f>SUM(C61:C65)</f>
        <v>0</v>
      </c>
      <c r="D66" s="35">
        <f>SUM(D61:D65)</f>
        <v>0</v>
      </c>
    </row>
    <row r="67" spans="1:4" ht="15.75">
      <c r="A67" s="8" t="s">
        <v>152</v>
      </c>
      <c r="B67" s="76">
        <v>500</v>
      </c>
      <c r="C67" s="78">
        <f>C46+C49</f>
        <v>546059</v>
      </c>
      <c r="D67" s="78">
        <f>D46+D49</f>
        <v>-746626</v>
      </c>
    </row>
    <row r="68" spans="1:4" ht="16.5" thickBot="1">
      <c r="A68" s="10" t="s">
        <v>153</v>
      </c>
      <c r="B68" s="77"/>
      <c r="C68" s="79"/>
      <c r="D68" s="79"/>
    </row>
    <row r="69" spans="1:4" ht="16.5" hidden="1" thickBot="1">
      <c r="A69" s="10" t="s">
        <v>154</v>
      </c>
      <c r="B69" s="36"/>
      <c r="C69" s="37"/>
      <c r="D69" s="37"/>
    </row>
    <row r="70" spans="1:4" ht="16.5" hidden="1" thickBot="1">
      <c r="A70" s="10" t="s">
        <v>134</v>
      </c>
      <c r="B70" s="36"/>
      <c r="C70" s="37"/>
      <c r="D70" s="37"/>
    </row>
    <row r="71" spans="1:4" ht="16.5" hidden="1" thickBot="1">
      <c r="A71" s="10" t="s">
        <v>155</v>
      </c>
      <c r="B71" s="36"/>
      <c r="C71" s="37"/>
      <c r="D71" s="37"/>
    </row>
    <row r="72" spans="1:4" ht="16.5" hidden="1" thickBot="1">
      <c r="A72" s="10" t="s">
        <v>156</v>
      </c>
      <c r="B72" s="9">
        <v>600</v>
      </c>
      <c r="C72" s="37"/>
      <c r="D72" s="37"/>
    </row>
    <row r="73" spans="1:4" ht="16.5" hidden="1" thickBot="1">
      <c r="A73" s="10" t="s">
        <v>137</v>
      </c>
      <c r="B73" s="36"/>
      <c r="C73" s="37"/>
      <c r="D73" s="37"/>
    </row>
    <row r="74" spans="1:4" ht="16.5" hidden="1" thickBot="1">
      <c r="A74" s="10" t="s">
        <v>157</v>
      </c>
      <c r="B74" s="36"/>
      <c r="C74" s="37"/>
      <c r="D74" s="37"/>
    </row>
    <row r="75" spans="1:4" ht="16.5" hidden="1" thickBot="1">
      <c r="A75" s="10" t="s">
        <v>158</v>
      </c>
      <c r="B75" s="36"/>
      <c r="C75" s="37"/>
      <c r="D75" s="37"/>
    </row>
    <row r="76" spans="1:4" ht="16.5" hidden="1" thickBot="1">
      <c r="A76" s="10" t="s">
        <v>159</v>
      </c>
      <c r="B76" s="36"/>
      <c r="C76" s="37"/>
      <c r="D76" s="37"/>
    </row>
    <row r="77" spans="1:4" ht="16.5" hidden="1" thickBot="1">
      <c r="A77" s="10" t="s">
        <v>160</v>
      </c>
      <c r="B77" s="36"/>
      <c r="C77" s="37"/>
      <c r="D77" s="37"/>
    </row>
    <row r="78" spans="1:4" ht="16.5" hidden="1" thickBot="1">
      <c r="A78" s="10" t="s">
        <v>158</v>
      </c>
      <c r="B78" s="36"/>
      <c r="C78" s="37"/>
      <c r="D78" s="37"/>
    </row>
    <row r="79" spans="1:4" ht="16.5" hidden="1" thickBot="1">
      <c r="A79" s="10" t="s">
        <v>159</v>
      </c>
      <c r="B79" s="36"/>
      <c r="C79" s="37"/>
      <c r="D79" s="37"/>
    </row>
    <row r="80" ht="15.75">
      <c r="A80" s="3"/>
    </row>
  </sheetData>
  <sheetProtection/>
  <mergeCells count="36">
    <mergeCell ref="D41:D42"/>
    <mergeCell ref="B67:B68"/>
    <mergeCell ref="C67:C68"/>
    <mergeCell ref="D67:D68"/>
    <mergeCell ref="B30:B31"/>
    <mergeCell ref="C30:C31"/>
    <mergeCell ref="D30:D31"/>
    <mergeCell ref="B34:B35"/>
    <mergeCell ref="C34:C35"/>
    <mergeCell ref="D34:D35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B41:B42"/>
    <mergeCell ref="C41:C42"/>
  </mergeCells>
  <hyperlinks>
    <hyperlink ref="A2" r:id="rId1" display="sub0"/>
  </hyperlinks>
  <printOptions/>
  <pageMargins left="0.7086614173228347" right="0.23" top="0.32" bottom="0.24" header="0.31496062992125984" footer="0.31496062992125984"/>
  <pageSetup fitToHeight="2" fitToWidth="1" horizontalDpi="600" verticalDpi="600" orientation="portrait" paperSize="9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08"/>
  <sheetViews>
    <sheetView zoomScale="80" zoomScaleNormal="80" zoomScalePageLayoutView="0" workbookViewId="0" topLeftCell="A1">
      <selection activeCell="A36" sqref="A36"/>
    </sheetView>
  </sheetViews>
  <sheetFormatPr defaultColWidth="9.140625" defaultRowHeight="15"/>
  <cols>
    <col min="1" max="1" width="69.421875" style="0" customWidth="1"/>
    <col min="2" max="2" width="9.140625" style="11" customWidth="1"/>
    <col min="3" max="3" width="17.8515625" style="30" customWidth="1"/>
    <col min="4" max="4" width="17.00390625" style="30" customWidth="1"/>
    <col min="6" max="6" width="11.28125" style="0" bestFit="1" customWidth="1"/>
  </cols>
  <sheetData>
    <row r="1" spans="1:4" ht="15">
      <c r="A1" s="72" t="s">
        <v>109</v>
      </c>
      <c r="B1" s="72"/>
      <c r="C1" s="72"/>
      <c r="D1" s="72"/>
    </row>
    <row r="2" spans="1:4" ht="15">
      <c r="A2" s="72" t="s">
        <v>1</v>
      </c>
      <c r="B2" s="72"/>
      <c r="C2" s="72"/>
      <c r="D2" s="72"/>
    </row>
    <row r="3" spans="1:4" ht="15">
      <c r="A3" s="72" t="s">
        <v>2</v>
      </c>
      <c r="B3" s="72"/>
      <c r="C3" s="72"/>
      <c r="D3" s="72"/>
    </row>
    <row r="4" spans="1:4" ht="15">
      <c r="A4" s="72" t="s">
        <v>3</v>
      </c>
      <c r="B4" s="72"/>
      <c r="C4" s="72"/>
      <c r="D4" s="72"/>
    </row>
    <row r="5" spans="1:4" ht="15">
      <c r="A5" s="72" t="s">
        <v>4</v>
      </c>
      <c r="B5" s="72"/>
      <c r="C5" s="72"/>
      <c r="D5" s="72"/>
    </row>
    <row r="6" spans="1:4" ht="15">
      <c r="A6" s="72" t="s">
        <v>5</v>
      </c>
      <c r="B6" s="72"/>
      <c r="C6" s="72"/>
      <c r="D6" s="72"/>
    </row>
    <row r="7" spans="1:4" ht="15">
      <c r="A7" s="72" t="s">
        <v>6</v>
      </c>
      <c r="B7" s="72"/>
      <c r="C7" s="72"/>
      <c r="D7" s="72"/>
    </row>
    <row r="8" spans="1:4" ht="15">
      <c r="A8" s="72" t="s">
        <v>7</v>
      </c>
      <c r="B8" s="72"/>
      <c r="C8" s="72"/>
      <c r="D8" s="72"/>
    </row>
    <row r="9" spans="1:4" ht="15">
      <c r="A9" s="72"/>
      <c r="B9" s="72"/>
      <c r="C9" s="72"/>
      <c r="D9" s="72"/>
    </row>
    <row r="10" spans="1:4" ht="15">
      <c r="A10" s="72" t="s">
        <v>198</v>
      </c>
      <c r="B10" s="72"/>
      <c r="C10" s="72"/>
      <c r="D10" s="72"/>
    </row>
    <row r="11" spans="1:4" ht="15">
      <c r="A11" s="72" t="s">
        <v>9</v>
      </c>
      <c r="B11" s="72"/>
      <c r="C11" s="72"/>
      <c r="D11" s="72"/>
    </row>
    <row r="12" spans="1:4" ht="15">
      <c r="A12" s="72" t="s">
        <v>6</v>
      </c>
      <c r="B12" s="72"/>
      <c r="C12" s="72"/>
      <c r="D12" s="72"/>
    </row>
    <row r="13" spans="1:4" ht="15">
      <c r="A13" s="72" t="s">
        <v>10</v>
      </c>
      <c r="B13" s="72"/>
      <c r="C13" s="72"/>
      <c r="D13" s="72"/>
    </row>
    <row r="14" spans="1:4" ht="15">
      <c r="A14" s="72"/>
      <c r="B14" s="72"/>
      <c r="C14" s="72"/>
      <c r="D14" s="72"/>
    </row>
    <row r="15" spans="1:4" ht="15">
      <c r="A15" s="72" t="s">
        <v>11</v>
      </c>
      <c r="B15" s="72"/>
      <c r="C15" s="72"/>
      <c r="D15" s="72"/>
    </row>
    <row r="16" spans="1:4" s="23" customFormat="1" ht="15.75">
      <c r="A16" s="81" t="s">
        <v>262</v>
      </c>
      <c r="B16" s="81"/>
      <c r="C16" s="81"/>
      <c r="D16" s="81"/>
    </row>
    <row r="17" spans="1:5" ht="15.75">
      <c r="A17" s="67" t="s">
        <v>268</v>
      </c>
      <c r="B17" s="67"/>
      <c r="C17" s="67"/>
      <c r="D17" s="67"/>
      <c r="E17" s="2"/>
    </row>
    <row r="18" spans="1:5" ht="15.75">
      <c r="A18" s="67"/>
      <c r="B18" s="67"/>
      <c r="C18" s="67"/>
      <c r="D18" s="67"/>
      <c r="E18" s="2"/>
    </row>
    <row r="19" spans="1:5" ht="15.75">
      <c r="A19" s="68" t="s">
        <v>199</v>
      </c>
      <c r="B19" s="68"/>
      <c r="C19" s="68"/>
      <c r="D19" s="68"/>
      <c r="E19" s="2"/>
    </row>
    <row r="20" spans="1:5" ht="15.75">
      <c r="A20" s="68" t="s">
        <v>13</v>
      </c>
      <c r="B20" s="68"/>
      <c r="C20" s="68"/>
      <c r="D20" s="68"/>
      <c r="E20" s="2"/>
    </row>
    <row r="21" spans="1:5" ht="15.75">
      <c r="A21" s="68" t="s">
        <v>14</v>
      </c>
      <c r="B21" s="68"/>
      <c r="C21" s="68"/>
      <c r="D21" s="68"/>
      <c r="E21" s="2"/>
    </row>
    <row r="22" spans="1:5" ht="15.75">
      <c r="A22" s="68" t="s">
        <v>15</v>
      </c>
      <c r="B22" s="68"/>
      <c r="C22" s="68"/>
      <c r="D22" s="68"/>
      <c r="E22" s="2"/>
    </row>
    <row r="23" spans="1:5" ht="15.75">
      <c r="A23" s="68" t="s">
        <v>16</v>
      </c>
      <c r="B23" s="68"/>
      <c r="C23" s="68"/>
      <c r="D23" s="68"/>
      <c r="E23" s="2"/>
    </row>
    <row r="24" spans="1:5" ht="15.75">
      <c r="A24" s="68" t="s">
        <v>200</v>
      </c>
      <c r="B24" s="68"/>
      <c r="C24" s="68"/>
      <c r="D24" s="68"/>
      <c r="E24" s="2"/>
    </row>
    <row r="25" spans="1:4" ht="15.75">
      <c r="A25" s="68" t="s">
        <v>105</v>
      </c>
      <c r="B25" s="68"/>
      <c r="C25" s="68"/>
      <c r="D25" s="68"/>
    </row>
    <row r="26" spans="1:4" ht="15.75">
      <c r="A26" s="68" t="s">
        <v>272</v>
      </c>
      <c r="B26" s="68"/>
      <c r="C26" s="68"/>
      <c r="D26" s="68"/>
    </row>
    <row r="27" ht="16.5" thickBot="1">
      <c r="A27" s="1" t="s">
        <v>18</v>
      </c>
    </row>
    <row r="28" spans="1:4" s="24" customFormat="1" ht="48" thickBot="1">
      <c r="A28" s="16" t="s">
        <v>112</v>
      </c>
      <c r="B28" s="38" t="s">
        <v>20</v>
      </c>
      <c r="C28" s="31" t="s">
        <v>113</v>
      </c>
      <c r="D28" s="31" t="s">
        <v>114</v>
      </c>
    </row>
    <row r="29" spans="1:4" ht="16.5" thickBot="1">
      <c r="A29" s="84" t="s">
        <v>201</v>
      </c>
      <c r="B29" s="85"/>
      <c r="C29" s="85"/>
      <c r="D29" s="86"/>
    </row>
    <row r="30" spans="1:4" ht="32.25" thickBot="1">
      <c r="A30" s="5" t="s">
        <v>202</v>
      </c>
      <c r="B30" s="9">
        <v>10</v>
      </c>
      <c r="C30" s="42">
        <f>SUM(C32:C37)</f>
        <v>6277402</v>
      </c>
      <c r="D30" s="42">
        <f>SUM(D32:D37)</f>
        <v>7047777</v>
      </c>
    </row>
    <row r="31" spans="1:4" ht="16.5" thickBot="1">
      <c r="A31" s="5" t="s">
        <v>137</v>
      </c>
      <c r="B31" s="25"/>
      <c r="C31" s="20"/>
      <c r="D31" s="20"/>
    </row>
    <row r="32" spans="1:4" ht="16.5" thickBot="1">
      <c r="A32" s="5" t="s">
        <v>203</v>
      </c>
      <c r="B32" s="9">
        <v>11</v>
      </c>
      <c r="C32" s="20">
        <f>6037432-111301</f>
        <v>5926131</v>
      </c>
      <c r="D32" s="20">
        <f>6631882-208017</f>
        <v>6423865</v>
      </c>
    </row>
    <row r="33" spans="1:4" ht="16.5" thickBot="1">
      <c r="A33" s="5" t="s">
        <v>204</v>
      </c>
      <c r="B33" s="9">
        <v>12</v>
      </c>
      <c r="C33" s="20"/>
      <c r="D33" s="20"/>
    </row>
    <row r="34" spans="1:4" ht="16.5" thickBot="1">
      <c r="A34" s="5" t="s">
        <v>205</v>
      </c>
      <c r="B34" s="9">
        <v>13</v>
      </c>
      <c r="C34" s="20">
        <v>102218</v>
      </c>
      <c r="D34" s="20">
        <v>461078</v>
      </c>
    </row>
    <row r="35" spans="1:4" ht="16.5" thickBot="1">
      <c r="A35" s="5" t="s">
        <v>206</v>
      </c>
      <c r="B35" s="9">
        <v>14</v>
      </c>
      <c r="C35" s="20">
        <v>0</v>
      </c>
      <c r="D35" s="20">
        <v>0</v>
      </c>
    </row>
    <row r="36" spans="1:4" ht="16.5" thickBot="1">
      <c r="A36" s="5" t="s">
        <v>207</v>
      </c>
      <c r="B36" s="9">
        <v>15</v>
      </c>
      <c r="C36" s="20">
        <v>0</v>
      </c>
      <c r="D36" s="20">
        <v>0</v>
      </c>
    </row>
    <row r="37" spans="1:4" ht="16.5" thickBot="1">
      <c r="A37" s="5" t="s">
        <v>208</v>
      </c>
      <c r="B37" s="9">
        <v>16</v>
      </c>
      <c r="C37" s="20">
        <v>249053</v>
      </c>
      <c r="D37" s="20">
        <v>162834</v>
      </c>
    </row>
    <row r="38" spans="1:4" ht="16.5" thickBot="1">
      <c r="A38" s="5" t="s">
        <v>209</v>
      </c>
      <c r="B38" s="9">
        <v>20</v>
      </c>
      <c r="C38" s="20">
        <f>SUM(C40:C46)</f>
        <v>4623403</v>
      </c>
      <c r="D38" s="20">
        <f>SUM(D40:D46)</f>
        <v>5548294</v>
      </c>
    </row>
    <row r="39" spans="1:4" ht="16.5" thickBot="1">
      <c r="A39" s="5" t="s">
        <v>137</v>
      </c>
      <c r="B39" s="25"/>
      <c r="D39" s="20"/>
    </row>
    <row r="40" spans="1:4" ht="16.5" thickBot="1">
      <c r="A40" s="5" t="s">
        <v>210</v>
      </c>
      <c r="B40" s="9">
        <v>21</v>
      </c>
      <c r="C40" s="49">
        <f>-C66-C67+2379784</f>
        <v>933618</v>
      </c>
      <c r="D40" s="49">
        <f>-D66-D67+3478195</f>
        <v>2267443</v>
      </c>
    </row>
    <row r="41" spans="1:4" ht="16.5" thickBot="1">
      <c r="A41" s="5" t="s">
        <v>211</v>
      </c>
      <c r="B41" s="9">
        <v>22</v>
      </c>
      <c r="C41" s="20">
        <v>769986</v>
      </c>
      <c r="D41" s="20">
        <v>567732</v>
      </c>
    </row>
    <row r="42" spans="1:4" ht="16.5" thickBot="1">
      <c r="A42" s="5" t="s">
        <v>212</v>
      </c>
      <c r="B42" s="9">
        <v>23</v>
      </c>
      <c r="C42" s="20">
        <v>1517733</v>
      </c>
      <c r="D42" s="20">
        <v>1422936</v>
      </c>
    </row>
    <row r="43" spans="1:4" ht="16.5" thickBot="1">
      <c r="A43" s="5" t="s">
        <v>213</v>
      </c>
      <c r="B43" s="9">
        <v>24</v>
      </c>
      <c r="C43" s="20">
        <v>284177</v>
      </c>
      <c r="D43" s="20">
        <v>241118</v>
      </c>
    </row>
    <row r="44" spans="1:4" ht="16.5" thickBot="1">
      <c r="A44" s="5" t="s">
        <v>214</v>
      </c>
      <c r="B44" s="9">
        <v>25</v>
      </c>
      <c r="C44" s="20">
        <v>0</v>
      </c>
      <c r="D44" s="20">
        <v>0</v>
      </c>
    </row>
    <row r="45" spans="1:4" ht="16.5" thickBot="1">
      <c r="A45" s="5" t="s">
        <v>215</v>
      </c>
      <c r="B45" s="9">
        <v>26</v>
      </c>
      <c r="C45" s="20">
        <v>1045330</v>
      </c>
      <c r="D45" s="20">
        <v>980274</v>
      </c>
    </row>
    <row r="46" spans="1:4" ht="16.5" thickBot="1">
      <c r="A46" s="5" t="s">
        <v>216</v>
      </c>
      <c r="B46" s="9">
        <v>27</v>
      </c>
      <c r="C46" s="20">
        <v>72559</v>
      </c>
      <c r="D46" s="20">
        <v>68791</v>
      </c>
    </row>
    <row r="47" spans="1:4" ht="15.75">
      <c r="A47" s="8" t="s">
        <v>217</v>
      </c>
      <c r="B47" s="76">
        <v>30</v>
      </c>
      <c r="C47" s="82">
        <f>C30-C38</f>
        <v>1653999</v>
      </c>
      <c r="D47" s="82">
        <f>D30-D38</f>
        <v>1499483</v>
      </c>
    </row>
    <row r="48" spans="1:4" ht="16.5" thickBot="1">
      <c r="A48" s="5" t="s">
        <v>218</v>
      </c>
      <c r="B48" s="77"/>
      <c r="C48" s="83"/>
      <c r="D48" s="83"/>
    </row>
    <row r="49" spans="1:4" ht="16.5" thickBot="1">
      <c r="A49" s="84" t="s">
        <v>219</v>
      </c>
      <c r="B49" s="85"/>
      <c r="C49" s="85"/>
      <c r="D49" s="86"/>
    </row>
    <row r="50" spans="1:4" ht="18.75" customHeight="1" thickBot="1">
      <c r="A50" s="5" t="s">
        <v>220</v>
      </c>
      <c r="B50" s="9">
        <v>40</v>
      </c>
      <c r="C50" s="42">
        <f>SUM(C52:C63)</f>
        <v>0</v>
      </c>
      <c r="D50" s="42">
        <f>SUM(D52:D63)</f>
        <v>0</v>
      </c>
    </row>
    <row r="51" spans="1:4" ht="16.5" thickBot="1">
      <c r="A51" s="5" t="s">
        <v>137</v>
      </c>
      <c r="B51" s="25"/>
      <c r="C51" s="20"/>
      <c r="D51" s="20"/>
    </row>
    <row r="52" spans="1:4" ht="16.5" thickBot="1">
      <c r="A52" s="5" t="s">
        <v>221</v>
      </c>
      <c r="B52" s="9">
        <v>41</v>
      </c>
      <c r="C52" s="20"/>
      <c r="D52" s="20"/>
    </row>
    <row r="53" spans="1:4" ht="16.5" thickBot="1">
      <c r="A53" s="5" t="s">
        <v>222</v>
      </c>
      <c r="B53" s="9">
        <v>42</v>
      </c>
      <c r="C53" s="20"/>
      <c r="D53" s="20"/>
    </row>
    <row r="54" spans="1:4" ht="16.5" thickBot="1">
      <c r="A54" s="5" t="s">
        <v>223</v>
      </c>
      <c r="B54" s="9">
        <v>43</v>
      </c>
      <c r="C54" s="20"/>
      <c r="D54" s="20"/>
    </row>
    <row r="55" spans="1:4" ht="32.25" thickBot="1">
      <c r="A55" s="5" t="s">
        <v>224</v>
      </c>
      <c r="B55" s="9">
        <v>44</v>
      </c>
      <c r="C55" s="20"/>
      <c r="D55" s="20"/>
    </row>
    <row r="56" spans="1:4" ht="16.5" thickBot="1">
      <c r="A56" s="5" t="s">
        <v>225</v>
      </c>
      <c r="B56" s="9">
        <v>45</v>
      </c>
      <c r="C56" s="20"/>
      <c r="D56" s="20"/>
    </row>
    <row r="57" spans="1:4" ht="18.75" customHeight="1" thickBot="1">
      <c r="A57" s="5" t="s">
        <v>226</v>
      </c>
      <c r="B57" s="9">
        <v>46</v>
      </c>
      <c r="C57" s="20"/>
      <c r="D57" s="20"/>
    </row>
    <row r="58" spans="1:4" ht="16.5" thickBot="1">
      <c r="A58" s="5" t="s">
        <v>227</v>
      </c>
      <c r="B58" s="9">
        <v>47</v>
      </c>
      <c r="C58" s="20"/>
      <c r="D58" s="20"/>
    </row>
    <row r="59" spans="1:4" ht="16.5" thickBot="1">
      <c r="A59" s="5" t="s">
        <v>228</v>
      </c>
      <c r="B59" s="9">
        <v>48</v>
      </c>
      <c r="C59" s="20"/>
      <c r="D59" s="20"/>
    </row>
    <row r="60" spans="1:4" ht="16.5" thickBot="1">
      <c r="A60" s="5" t="s">
        <v>229</v>
      </c>
      <c r="B60" s="9">
        <v>49</v>
      </c>
      <c r="C60" s="20"/>
      <c r="D60" s="20"/>
    </row>
    <row r="61" spans="1:4" ht="16.5" thickBot="1">
      <c r="A61" s="5" t="s">
        <v>230</v>
      </c>
      <c r="B61" s="9">
        <v>50</v>
      </c>
      <c r="C61" s="20"/>
      <c r="D61" s="20"/>
    </row>
    <row r="62" spans="1:4" ht="16.5" thickBot="1">
      <c r="A62" s="5" t="s">
        <v>207</v>
      </c>
      <c r="B62" s="9">
        <v>51</v>
      </c>
      <c r="C62" s="20"/>
      <c r="D62" s="20"/>
    </row>
    <row r="63" spans="1:4" ht="16.5" thickBot="1">
      <c r="A63" s="5" t="s">
        <v>208</v>
      </c>
      <c r="B63" s="9">
        <v>52</v>
      </c>
      <c r="C63" s="20"/>
      <c r="D63" s="20"/>
    </row>
    <row r="64" spans="1:4" ht="16.5" thickBot="1">
      <c r="A64" s="5" t="s">
        <v>231</v>
      </c>
      <c r="B64" s="9">
        <v>60</v>
      </c>
      <c r="C64" s="20">
        <f>SUM(C66:C78)</f>
        <v>1448888</v>
      </c>
      <c r="D64" s="20">
        <f>SUM(D66:D78)</f>
        <v>1211316</v>
      </c>
    </row>
    <row r="65" spans="1:4" ht="16.5" thickBot="1">
      <c r="A65" s="5" t="s">
        <v>137</v>
      </c>
      <c r="B65" s="25"/>
      <c r="C65" s="20"/>
      <c r="D65" s="20"/>
    </row>
    <row r="66" spans="1:4" ht="16.5" thickBot="1">
      <c r="A66" s="5" t="s">
        <v>232</v>
      </c>
      <c r="B66" s="9">
        <v>61</v>
      </c>
      <c r="C66" s="20">
        <v>1441967</v>
      </c>
      <c r="D66" s="20">
        <v>1122559</v>
      </c>
    </row>
    <row r="67" spans="1:4" ht="16.5" thickBot="1">
      <c r="A67" s="5" t="s">
        <v>233</v>
      </c>
      <c r="B67" s="9">
        <v>62</v>
      </c>
      <c r="C67" s="20">
        <v>4199</v>
      </c>
      <c r="D67" s="20">
        <v>88193</v>
      </c>
    </row>
    <row r="68" spans="1:4" ht="16.5" thickBot="1">
      <c r="A68" s="5" t="s">
        <v>234</v>
      </c>
      <c r="B68" s="9">
        <v>63</v>
      </c>
      <c r="C68" s="20"/>
      <c r="D68" s="20"/>
    </row>
    <row r="69" spans="1:4" ht="34.5" customHeight="1" thickBot="1">
      <c r="A69" s="5" t="s">
        <v>235</v>
      </c>
      <c r="B69" s="9">
        <v>64</v>
      </c>
      <c r="C69" s="20"/>
      <c r="D69" s="20"/>
    </row>
    <row r="70" spans="1:4" ht="16.5" thickBot="1">
      <c r="A70" s="5" t="s">
        <v>236</v>
      </c>
      <c r="B70" s="9">
        <v>65</v>
      </c>
      <c r="C70" s="20"/>
      <c r="D70" s="20"/>
    </row>
    <row r="71" spans="1:4" ht="16.5" thickBot="1">
      <c r="A71" s="5" t="s">
        <v>237</v>
      </c>
      <c r="B71" s="9">
        <v>66</v>
      </c>
      <c r="C71" s="20"/>
      <c r="D71" s="20"/>
    </row>
    <row r="72" spans="1:4" ht="16.5" thickBot="1">
      <c r="A72" s="5" t="s">
        <v>238</v>
      </c>
      <c r="B72" s="9">
        <v>67</v>
      </c>
      <c r="C72" s="20"/>
      <c r="D72" s="20"/>
    </row>
    <row r="73" spans="1:4" ht="16.5" thickBot="1">
      <c r="A73" s="5" t="s">
        <v>213</v>
      </c>
      <c r="B73" s="9">
        <v>68</v>
      </c>
      <c r="C73" s="20">
        <v>2722</v>
      </c>
      <c r="D73" s="20">
        <v>564</v>
      </c>
    </row>
    <row r="74" spans="1:4" ht="16.5" thickBot="1">
      <c r="A74" s="5" t="s">
        <v>239</v>
      </c>
      <c r="B74" s="9">
        <v>69</v>
      </c>
      <c r="C74" s="20"/>
      <c r="D74" s="20"/>
    </row>
    <row r="75" spans="1:4" ht="16.5" thickBot="1">
      <c r="A75" s="5" t="s">
        <v>240</v>
      </c>
      <c r="B75" s="9">
        <v>70</v>
      </c>
      <c r="C75" s="20"/>
      <c r="D75" s="20"/>
    </row>
    <row r="76" spans="1:4" ht="16.5" thickBot="1">
      <c r="A76" s="5" t="s">
        <v>229</v>
      </c>
      <c r="B76" s="9">
        <v>71</v>
      </c>
      <c r="C76" s="20"/>
      <c r="D76" s="20"/>
    </row>
    <row r="77" spans="1:4" ht="16.5" thickBot="1">
      <c r="A77" s="5" t="s">
        <v>241</v>
      </c>
      <c r="B77" s="9">
        <v>72</v>
      </c>
      <c r="C77" s="20"/>
      <c r="D77" s="20"/>
    </row>
    <row r="78" spans="1:4" ht="16.5" thickBot="1">
      <c r="A78" s="5" t="s">
        <v>216</v>
      </c>
      <c r="B78" s="9">
        <v>73</v>
      </c>
      <c r="C78" s="20"/>
      <c r="D78" s="20"/>
    </row>
    <row r="79" spans="1:4" ht="21" customHeight="1">
      <c r="A79" s="8" t="s">
        <v>242</v>
      </c>
      <c r="B79" s="76">
        <v>80</v>
      </c>
      <c r="C79" s="82">
        <f>C50-C64</f>
        <v>-1448888</v>
      </c>
      <c r="D79" s="82">
        <f>D50-D64</f>
        <v>-1211316</v>
      </c>
    </row>
    <row r="80" spans="1:4" ht="16.5" thickBot="1">
      <c r="A80" s="5" t="s">
        <v>243</v>
      </c>
      <c r="B80" s="77"/>
      <c r="C80" s="83"/>
      <c r="D80" s="83"/>
    </row>
    <row r="81" spans="1:4" ht="16.5" thickBot="1">
      <c r="A81" s="84" t="s">
        <v>244</v>
      </c>
      <c r="B81" s="85"/>
      <c r="C81" s="85"/>
      <c r="D81" s="86"/>
    </row>
    <row r="82" spans="1:4" ht="24" customHeight="1" thickBot="1">
      <c r="A82" s="5" t="s">
        <v>245</v>
      </c>
      <c r="B82" s="9">
        <v>90</v>
      </c>
      <c r="C82" s="42">
        <f>SUM(C84:C87)</f>
        <v>0</v>
      </c>
      <c r="D82" s="42">
        <f>SUM(D84:D87)</f>
        <v>0</v>
      </c>
    </row>
    <row r="83" spans="1:4" ht="16.5" thickBot="1">
      <c r="A83" s="5" t="s">
        <v>137</v>
      </c>
      <c r="B83" s="25"/>
      <c r="C83" s="42"/>
      <c r="D83" s="42"/>
    </row>
    <row r="84" spans="1:4" ht="16.5" thickBot="1">
      <c r="A84" s="5" t="s">
        <v>246</v>
      </c>
      <c r="B84" s="9">
        <v>91</v>
      </c>
      <c r="C84" s="42"/>
      <c r="D84" s="42"/>
    </row>
    <row r="85" spans="1:4" ht="16.5" thickBot="1">
      <c r="A85" s="5" t="s">
        <v>247</v>
      </c>
      <c r="B85" s="9">
        <v>92</v>
      </c>
      <c r="C85" s="42"/>
      <c r="D85" s="42"/>
    </row>
    <row r="86" spans="1:4" ht="16.5" thickBot="1">
      <c r="A86" s="5" t="s">
        <v>207</v>
      </c>
      <c r="B86" s="9">
        <v>93</v>
      </c>
      <c r="C86" s="42"/>
      <c r="D86" s="42"/>
    </row>
    <row r="87" spans="1:4" ht="16.5" thickBot="1">
      <c r="A87" s="5" t="s">
        <v>208</v>
      </c>
      <c r="B87" s="9">
        <v>94</v>
      </c>
      <c r="C87" s="42"/>
      <c r="D87" s="42"/>
    </row>
    <row r="88" spans="1:4" ht="16.5" thickBot="1">
      <c r="A88" s="5" t="s">
        <v>248</v>
      </c>
      <c r="B88" s="9">
        <v>100</v>
      </c>
      <c r="C88" s="42">
        <f>SUM(C90:C94)</f>
        <v>114142</v>
      </c>
      <c r="D88" s="42">
        <f>SUM(D90:D94)</f>
        <v>223060</v>
      </c>
    </row>
    <row r="89" spans="1:4" ht="16.5" thickBot="1">
      <c r="A89" s="5" t="s">
        <v>137</v>
      </c>
      <c r="B89" s="25"/>
      <c r="C89" s="42"/>
      <c r="D89" s="42"/>
    </row>
    <row r="90" spans="1:4" ht="16.5" thickBot="1">
      <c r="A90" s="5" t="s">
        <v>249</v>
      </c>
      <c r="B90" s="9">
        <v>101</v>
      </c>
      <c r="C90" s="42">
        <v>114142</v>
      </c>
      <c r="D90" s="42">
        <v>223060</v>
      </c>
    </row>
    <row r="91" spans="1:4" ht="16.5" thickBot="1">
      <c r="A91" s="5" t="s">
        <v>213</v>
      </c>
      <c r="B91" s="9">
        <v>102</v>
      </c>
      <c r="C91" s="42"/>
      <c r="D91" s="42"/>
    </row>
    <row r="92" spans="1:4" ht="16.5" thickBot="1">
      <c r="A92" s="5" t="s">
        <v>250</v>
      </c>
      <c r="B92" s="9">
        <v>103</v>
      </c>
      <c r="C92" s="42"/>
      <c r="D92" s="42"/>
    </row>
    <row r="93" spans="1:4" ht="16.5" thickBot="1">
      <c r="A93" s="5" t="s">
        <v>251</v>
      </c>
      <c r="B93" s="9">
        <v>104</v>
      </c>
      <c r="C93" s="42"/>
      <c r="D93" s="42"/>
    </row>
    <row r="94" spans="1:4" ht="16.5" thickBot="1">
      <c r="A94" s="5" t="s">
        <v>252</v>
      </c>
      <c r="B94" s="9">
        <v>105</v>
      </c>
      <c r="C94" s="42"/>
      <c r="D94" s="42"/>
    </row>
    <row r="95" spans="1:4" ht="15.75">
      <c r="A95" s="8" t="s">
        <v>253</v>
      </c>
      <c r="B95" s="76">
        <v>110</v>
      </c>
      <c r="C95" s="82">
        <f>C82-C88</f>
        <v>-114142</v>
      </c>
      <c r="D95" s="82">
        <f>D82-D88</f>
        <v>-223060</v>
      </c>
    </row>
    <row r="96" spans="1:4" ht="16.5" thickBot="1">
      <c r="A96" s="5" t="s">
        <v>254</v>
      </c>
      <c r="B96" s="77"/>
      <c r="C96" s="83"/>
      <c r="D96" s="83"/>
    </row>
    <row r="97" spans="1:4" ht="16.5" thickBot="1">
      <c r="A97" s="5" t="s">
        <v>255</v>
      </c>
      <c r="B97" s="9">
        <v>120</v>
      </c>
      <c r="C97" s="42">
        <v>545</v>
      </c>
      <c r="D97" s="42">
        <v>-3</v>
      </c>
    </row>
    <row r="98" spans="1:4" ht="32.25" thickBot="1">
      <c r="A98" s="5" t="s">
        <v>256</v>
      </c>
      <c r="B98" s="9">
        <v>130</v>
      </c>
      <c r="C98" s="42">
        <v>-78</v>
      </c>
      <c r="D98" s="42">
        <v>-54</v>
      </c>
    </row>
    <row r="99" spans="1:4" ht="32.25" thickBot="1">
      <c r="A99" s="5" t="s">
        <v>257</v>
      </c>
      <c r="B99" s="9">
        <v>140</v>
      </c>
      <c r="C99" s="42">
        <f>C47+C79+C95+C97+C98</f>
        <v>91436</v>
      </c>
      <c r="D99" s="42">
        <f>D47+D79+D95+D97+D98</f>
        <v>65050</v>
      </c>
    </row>
    <row r="100" spans="1:4" ht="32.25" thickBot="1">
      <c r="A100" s="5" t="s">
        <v>258</v>
      </c>
      <c r="B100" s="9">
        <v>150</v>
      </c>
      <c r="C100" s="42">
        <f>D101</f>
        <v>67509</v>
      </c>
      <c r="D100" s="42">
        <v>2459</v>
      </c>
    </row>
    <row r="101" spans="1:6" ht="32.25" thickBot="1">
      <c r="A101" s="5" t="s">
        <v>259</v>
      </c>
      <c r="B101" s="9">
        <v>160</v>
      </c>
      <c r="C101" s="42">
        <f>C100+C99</f>
        <v>158945</v>
      </c>
      <c r="D101" s="42">
        <f>D100+D99</f>
        <v>67509</v>
      </c>
      <c r="F101" s="30"/>
    </row>
    <row r="102" ht="15.75">
      <c r="A102" s="3"/>
    </row>
    <row r="103" spans="1:4" ht="15.75">
      <c r="A103" s="2" t="s">
        <v>106</v>
      </c>
      <c r="B103" s="26"/>
      <c r="C103" s="32"/>
      <c r="D103" s="33" t="s">
        <v>107</v>
      </c>
    </row>
    <row r="104" spans="1:4" s="51" customFormat="1" ht="10.5">
      <c r="A104" s="80" t="s">
        <v>101</v>
      </c>
      <c r="B104" s="80"/>
      <c r="C104" s="80"/>
      <c r="D104" s="80"/>
    </row>
    <row r="105" spans="1:4" ht="15.75">
      <c r="A105" s="2" t="s">
        <v>104</v>
      </c>
      <c r="B105" s="27"/>
      <c r="C105" s="34"/>
      <c r="D105" s="33" t="s">
        <v>108</v>
      </c>
    </row>
    <row r="106" spans="1:4" s="51" customFormat="1" ht="10.5">
      <c r="A106" s="80" t="s">
        <v>102</v>
      </c>
      <c r="B106" s="80"/>
      <c r="C106" s="80"/>
      <c r="D106" s="80"/>
    </row>
    <row r="107" ht="15.75">
      <c r="A107" s="3"/>
    </row>
    <row r="108" spans="1:4" ht="15">
      <c r="A108" s="52" t="s">
        <v>103</v>
      </c>
      <c r="C108" s="30">
        <f>C101-158945</f>
        <v>0</v>
      </c>
      <c r="D108" s="30">
        <f>D101-67509</f>
        <v>0</v>
      </c>
    </row>
  </sheetData>
  <sheetProtection/>
  <mergeCells count="40">
    <mergeCell ref="A81:D81"/>
    <mergeCell ref="B95:B96"/>
    <mergeCell ref="C95:C96"/>
    <mergeCell ref="D95:D96"/>
    <mergeCell ref="A29:D29"/>
    <mergeCell ref="B47:B48"/>
    <mergeCell ref="C47:C48"/>
    <mergeCell ref="D47:D48"/>
    <mergeCell ref="A49:D49"/>
    <mergeCell ref="B79:B80"/>
    <mergeCell ref="C79:C80"/>
    <mergeCell ref="D79:D80"/>
    <mergeCell ref="A18:D18"/>
    <mergeCell ref="A19:D19"/>
    <mergeCell ref="A8:D8"/>
    <mergeCell ref="A9:D9"/>
    <mergeCell ref="A10:D10"/>
    <mergeCell ref="A11:D11"/>
    <mergeCell ref="A12:D12"/>
    <mergeCell ref="A13:D13"/>
    <mergeCell ref="A106:D106"/>
    <mergeCell ref="A1:D1"/>
    <mergeCell ref="A2:D2"/>
    <mergeCell ref="A3:D3"/>
    <mergeCell ref="A4:D4"/>
    <mergeCell ref="A5:D5"/>
    <mergeCell ref="A6:D6"/>
    <mergeCell ref="A7:D7"/>
    <mergeCell ref="A20:D20"/>
    <mergeCell ref="A21:D21"/>
    <mergeCell ref="A14:D14"/>
    <mergeCell ref="A15:D15"/>
    <mergeCell ref="A26:D26"/>
    <mergeCell ref="A104:D104"/>
    <mergeCell ref="A22:D22"/>
    <mergeCell ref="A23:D23"/>
    <mergeCell ref="A24:D24"/>
    <mergeCell ref="A25:D25"/>
    <mergeCell ref="A16:D16"/>
    <mergeCell ref="A17:D17"/>
  </mergeCells>
  <hyperlinks>
    <hyperlink ref="A2" r:id="rId1" display="sub0"/>
  </hyperlinks>
  <printOptions/>
  <pageMargins left="0.7086614173228347" right="0.1968503937007874" top="0.24" bottom="0.7" header="0.24" footer="0.24"/>
  <pageSetup fitToHeight="2" fitToWidth="1" horizontalDpi="600" verticalDpi="600" orientation="portrait" paperSize="9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05"/>
  <sheetViews>
    <sheetView zoomScale="70" zoomScaleNormal="70" zoomScalePageLayoutView="0" workbookViewId="0" topLeftCell="A50">
      <selection activeCell="A106" sqref="A106:IV119"/>
    </sheetView>
  </sheetViews>
  <sheetFormatPr defaultColWidth="9.140625" defaultRowHeight="15"/>
  <cols>
    <col min="1" max="1" width="80.140625" style="0" customWidth="1"/>
    <col min="2" max="2" width="9.140625" style="11" customWidth="1"/>
    <col min="3" max="3" width="20.28125" style="0" customWidth="1"/>
    <col min="4" max="4" width="20.00390625" style="0" customWidth="1"/>
  </cols>
  <sheetData>
    <row r="1" spans="1:4" ht="15">
      <c r="A1" s="72" t="s">
        <v>276</v>
      </c>
      <c r="B1" s="72"/>
      <c r="C1" s="72"/>
      <c r="D1" s="72"/>
    </row>
    <row r="2" spans="1:4" ht="15">
      <c r="A2" s="72" t="s">
        <v>9</v>
      </c>
      <c r="B2" s="72"/>
      <c r="C2" s="72"/>
      <c r="D2" s="72"/>
    </row>
    <row r="3" spans="1:4" ht="15">
      <c r="A3" s="72" t="s">
        <v>6</v>
      </c>
      <c r="B3" s="72"/>
      <c r="C3" s="72"/>
      <c r="D3" s="72"/>
    </row>
    <row r="4" spans="1:4" ht="15">
      <c r="A4" s="72" t="s">
        <v>277</v>
      </c>
      <c r="B4" s="72"/>
      <c r="C4" s="72"/>
      <c r="D4" s="72"/>
    </row>
    <row r="5" spans="1:4" ht="15">
      <c r="A5" s="72"/>
      <c r="B5" s="72"/>
      <c r="C5" s="72"/>
      <c r="D5" s="72"/>
    </row>
    <row r="6" spans="1:4" ht="15">
      <c r="A6" s="72" t="s">
        <v>11</v>
      </c>
      <c r="B6" s="72"/>
      <c r="C6" s="72"/>
      <c r="D6" s="72"/>
    </row>
    <row r="7" ht="15.75">
      <c r="A7" s="57"/>
    </row>
    <row r="8" ht="15.75">
      <c r="A8" s="57"/>
    </row>
    <row r="9" spans="1:4" ht="15.75">
      <c r="A9" s="67" t="s">
        <v>325</v>
      </c>
      <c r="B9" s="67"/>
      <c r="C9" s="67"/>
      <c r="D9" s="67"/>
    </row>
    <row r="10" ht="15.75">
      <c r="A10" s="55"/>
    </row>
    <row r="11" ht="31.5" hidden="1">
      <c r="A11" s="3" t="s">
        <v>278</v>
      </c>
    </row>
    <row r="12" ht="30" hidden="1">
      <c r="A12" s="58" t="s">
        <v>279</v>
      </c>
    </row>
    <row r="13" spans="1:4" ht="15.75">
      <c r="A13" s="68" t="s">
        <v>280</v>
      </c>
      <c r="B13" s="68"/>
      <c r="C13" s="68"/>
      <c r="D13" s="68"/>
    </row>
    <row r="14" spans="1:4" ht="15.75">
      <c r="A14" s="68" t="s">
        <v>13</v>
      </c>
      <c r="B14" s="68"/>
      <c r="C14" s="68"/>
      <c r="D14" s="68"/>
    </row>
    <row r="15" spans="1:4" ht="15.75">
      <c r="A15" s="68" t="s">
        <v>281</v>
      </c>
      <c r="B15" s="68"/>
      <c r="C15" s="68"/>
      <c r="D15" s="68"/>
    </row>
    <row r="16" spans="1:4" ht="15.75">
      <c r="A16" s="68" t="s">
        <v>282</v>
      </c>
      <c r="B16" s="68"/>
      <c r="C16" s="68"/>
      <c r="D16" s="68"/>
    </row>
    <row r="17" spans="1:4" ht="42" customHeight="1">
      <c r="A17" s="69" t="s">
        <v>283</v>
      </c>
      <c r="B17" s="69"/>
      <c r="C17" s="69"/>
      <c r="D17" s="69"/>
    </row>
    <row r="18" spans="1:4" ht="15.75">
      <c r="A18" s="68" t="s">
        <v>105</v>
      </c>
      <c r="B18" s="68"/>
      <c r="C18" s="68"/>
      <c r="D18" s="68"/>
    </row>
    <row r="19" ht="15.75">
      <c r="A19" s="28" t="s">
        <v>324</v>
      </c>
    </row>
    <row r="20" ht="16.5" thickBot="1">
      <c r="A20" s="3" t="s">
        <v>18</v>
      </c>
    </row>
    <row r="21" spans="1:4" s="60" customFormat="1" ht="34.5" customHeight="1">
      <c r="A21" s="87" t="s">
        <v>112</v>
      </c>
      <c r="B21" s="59" t="s">
        <v>284</v>
      </c>
      <c r="C21" s="87" t="s">
        <v>326</v>
      </c>
      <c r="D21" s="87" t="s">
        <v>327</v>
      </c>
    </row>
    <row r="22" spans="1:4" s="60" customFormat="1" ht="32.25" customHeight="1" thickBot="1">
      <c r="A22" s="88"/>
      <c r="B22" s="19" t="s">
        <v>285</v>
      </c>
      <c r="C22" s="88"/>
      <c r="D22" s="88"/>
    </row>
    <row r="23" spans="1:4" s="23" customFormat="1" ht="16.5" thickBot="1">
      <c r="A23" s="61" t="s">
        <v>201</v>
      </c>
      <c r="B23" s="62"/>
      <c r="C23" s="63"/>
      <c r="D23" s="64"/>
    </row>
    <row r="24" spans="1:4" ht="16.5" thickBot="1">
      <c r="A24" s="56" t="s">
        <v>286</v>
      </c>
      <c r="B24" s="19">
        <v>10</v>
      </c>
      <c r="C24" s="65">
        <f>'отчет о ПиУ'!C46</f>
        <v>546059</v>
      </c>
      <c r="D24" s="65">
        <f>'отчет о ПиУ'!D46</f>
        <v>-746626</v>
      </c>
    </row>
    <row r="25" spans="1:4" ht="16.5" thickBot="1">
      <c r="A25" s="10" t="s">
        <v>287</v>
      </c>
      <c r="B25" s="9">
        <v>11</v>
      </c>
      <c r="C25" s="20">
        <v>465553</v>
      </c>
      <c r="D25" s="20">
        <v>396995</v>
      </c>
    </row>
    <row r="26" spans="1:4" ht="16.5" hidden="1" thickBot="1">
      <c r="A26" s="10" t="s">
        <v>288</v>
      </c>
      <c r="B26" s="9">
        <v>12</v>
      </c>
      <c r="C26" s="20"/>
      <c r="D26" s="20"/>
    </row>
    <row r="27" spans="1:4" ht="16.5" thickBot="1">
      <c r="A27" s="10" t="s">
        <v>289</v>
      </c>
      <c r="B27" s="9">
        <v>13</v>
      </c>
      <c r="C27" s="20">
        <v>-4622</v>
      </c>
      <c r="D27" s="20">
        <v>4538</v>
      </c>
    </row>
    <row r="28" spans="1:4" ht="32.25" hidden="1" thickBot="1">
      <c r="A28" s="10" t="s">
        <v>290</v>
      </c>
      <c r="B28" s="9">
        <v>14</v>
      </c>
      <c r="C28" s="20"/>
      <c r="D28" s="20"/>
    </row>
    <row r="29" spans="1:4" ht="16.5" thickBot="1">
      <c r="A29" s="10" t="s">
        <v>291</v>
      </c>
      <c r="B29" s="9">
        <v>15</v>
      </c>
      <c r="C29" s="20">
        <v>-14681</v>
      </c>
      <c r="D29" s="20">
        <v>-55863</v>
      </c>
    </row>
    <row r="30" spans="1:4" ht="16.5" hidden="1" thickBot="1">
      <c r="A30" s="10" t="s">
        <v>292</v>
      </c>
      <c r="B30" s="9">
        <v>16</v>
      </c>
      <c r="C30" s="20"/>
      <c r="D30" s="20"/>
    </row>
    <row r="31" spans="1:4" ht="16.5" hidden="1" thickBot="1">
      <c r="A31" s="10" t="s">
        <v>293</v>
      </c>
      <c r="B31" s="9">
        <v>17</v>
      </c>
      <c r="C31" s="20"/>
      <c r="D31" s="20"/>
    </row>
    <row r="32" spans="1:4" ht="36.75" customHeight="1" hidden="1" thickBot="1">
      <c r="A32" s="10" t="s">
        <v>294</v>
      </c>
      <c r="B32" s="9">
        <v>18</v>
      </c>
      <c r="C32" s="42"/>
      <c r="D32" s="42"/>
    </row>
    <row r="33" spans="1:4" ht="16.5" thickBot="1">
      <c r="A33" s="10" t="s">
        <v>295</v>
      </c>
      <c r="B33" s="9">
        <v>19</v>
      </c>
      <c r="C33" s="20">
        <f>118339-3973</f>
        <v>114366</v>
      </c>
      <c r="D33" s="20">
        <f>184302-2472</f>
        <v>181830</v>
      </c>
    </row>
    <row r="34" spans="1:4" ht="16.5" hidden="1" thickBot="1">
      <c r="A34" s="10" t="s">
        <v>296</v>
      </c>
      <c r="B34" s="9">
        <v>20</v>
      </c>
      <c r="C34" s="20"/>
      <c r="D34" s="20"/>
    </row>
    <row r="35" spans="1:4" ht="16.5" hidden="1" thickBot="1">
      <c r="A35" s="10" t="s">
        <v>297</v>
      </c>
      <c r="B35" s="9">
        <v>21</v>
      </c>
      <c r="C35" s="20"/>
      <c r="D35" s="20"/>
    </row>
    <row r="36" spans="1:4" ht="16.5" hidden="1" thickBot="1">
      <c r="A36" s="10" t="s">
        <v>298</v>
      </c>
      <c r="B36" s="9">
        <v>22</v>
      </c>
      <c r="C36" s="20"/>
      <c r="D36" s="20"/>
    </row>
    <row r="37" spans="1:4" ht="16.5" thickBot="1">
      <c r="A37" s="10" t="s">
        <v>299</v>
      </c>
      <c r="B37" s="9">
        <v>23</v>
      </c>
      <c r="C37" s="20">
        <v>-398239</v>
      </c>
      <c r="D37" s="20">
        <v>1137511</v>
      </c>
    </row>
    <row r="38" spans="1:4" ht="32.25" hidden="1" thickBot="1">
      <c r="A38" s="10" t="s">
        <v>300</v>
      </c>
      <c r="B38" s="9">
        <v>24</v>
      </c>
      <c r="C38" s="20"/>
      <c r="D38" s="20"/>
    </row>
    <row r="39" spans="1:4" ht="32.25" thickBot="1">
      <c r="A39" s="10" t="s">
        <v>301</v>
      </c>
      <c r="B39" s="9">
        <v>25</v>
      </c>
      <c r="C39" s="20"/>
      <c r="D39" s="20">
        <v>867</v>
      </c>
    </row>
    <row r="40" spans="1:4" ht="15.75">
      <c r="A40" s="47" t="s">
        <v>302</v>
      </c>
      <c r="B40" s="76">
        <v>30</v>
      </c>
      <c r="C40" s="89">
        <f>SUM(C25:C39)</f>
        <v>162377</v>
      </c>
      <c r="D40" s="89">
        <f>SUM(D25:D39)</f>
        <v>1665878</v>
      </c>
    </row>
    <row r="41" spans="1:4" ht="16.5" thickBot="1">
      <c r="A41" s="56" t="s">
        <v>303</v>
      </c>
      <c r="B41" s="77"/>
      <c r="C41" s="90"/>
      <c r="D41" s="90"/>
    </row>
    <row r="42" spans="1:4" ht="16.5" thickBot="1">
      <c r="A42" s="10" t="s">
        <v>304</v>
      </c>
      <c r="B42" s="9">
        <v>31</v>
      </c>
      <c r="C42" s="20">
        <v>-90852</v>
      </c>
      <c r="D42" s="20">
        <v>-53861</v>
      </c>
    </row>
    <row r="43" spans="1:4" ht="16.5" hidden="1" thickBot="1">
      <c r="A43" s="10" t="s">
        <v>305</v>
      </c>
      <c r="B43" s="9">
        <v>32</v>
      </c>
      <c r="C43" s="20"/>
      <c r="D43" s="20"/>
    </row>
    <row r="44" spans="1:4" ht="16.5" thickBot="1">
      <c r="A44" s="10" t="s">
        <v>306</v>
      </c>
      <c r="B44" s="9">
        <v>33</v>
      </c>
      <c r="C44" s="20">
        <f>279120-23371+54219-5464</f>
        <v>304504</v>
      </c>
      <c r="D44" s="20">
        <f>27167-148476+8213-22476</f>
        <v>-135572</v>
      </c>
    </row>
    <row r="45" spans="1:4" ht="16.5" thickBot="1">
      <c r="A45" s="10" t="s">
        <v>307</v>
      </c>
      <c r="B45" s="9">
        <v>34</v>
      </c>
      <c r="C45" s="20">
        <f>-554361-350659</f>
        <v>-905020</v>
      </c>
      <c r="D45" s="20">
        <f>-275922-375697</f>
        <v>-651619</v>
      </c>
    </row>
    <row r="46" spans="1:4" ht="32.25" hidden="1" thickBot="1">
      <c r="A46" s="10" t="s">
        <v>308</v>
      </c>
      <c r="B46" s="9">
        <v>35</v>
      </c>
      <c r="C46" s="20"/>
      <c r="D46" s="20"/>
    </row>
    <row r="47" spans="1:4" ht="16.5" thickBot="1">
      <c r="A47" s="10" t="s">
        <v>309</v>
      </c>
      <c r="B47" s="9">
        <v>36</v>
      </c>
      <c r="C47" s="20">
        <v>91649</v>
      </c>
      <c r="D47" s="20">
        <f>37484+10757</f>
        <v>48241</v>
      </c>
    </row>
    <row r="48" spans="1:4" ht="32.25" thickBot="1">
      <c r="A48" s="56" t="s">
        <v>310</v>
      </c>
      <c r="B48" s="19">
        <v>40</v>
      </c>
      <c r="C48" s="44">
        <f>SUM(C42:C47)</f>
        <v>-599719</v>
      </c>
      <c r="D48" s="44">
        <f>SUM(D42:D47)</f>
        <v>-792811</v>
      </c>
    </row>
    <row r="49" spans="1:4" ht="16.5" thickBot="1">
      <c r="A49" s="10" t="s">
        <v>311</v>
      </c>
      <c r="B49" s="9">
        <v>41</v>
      </c>
      <c r="C49" s="20">
        <v>-111620</v>
      </c>
      <c r="D49" s="20">
        <v>-106295</v>
      </c>
    </row>
    <row r="50" spans="1:4" ht="16.5" thickBot="1">
      <c r="A50" s="10" t="s">
        <v>207</v>
      </c>
      <c r="B50" s="9">
        <v>42</v>
      </c>
      <c r="C50" s="20"/>
      <c r="D50" s="20">
        <v>2101</v>
      </c>
    </row>
    <row r="51" spans="1:4" ht="16.5" hidden="1" thickBot="1">
      <c r="A51" s="10" t="s">
        <v>312</v>
      </c>
      <c r="B51" s="9">
        <v>43</v>
      </c>
      <c r="C51" s="20"/>
      <c r="D51" s="20"/>
    </row>
    <row r="52" spans="1:4" s="23" customFormat="1" ht="48" thickBot="1">
      <c r="A52" s="56" t="s">
        <v>313</v>
      </c>
      <c r="B52" s="19">
        <v>50</v>
      </c>
      <c r="C52" s="45">
        <f>C24+C40+C48+C49+C50+C51</f>
        <v>-2903</v>
      </c>
      <c r="D52" s="45">
        <f>D24+D40+D48+D49+D50+D51</f>
        <v>22247</v>
      </c>
    </row>
    <row r="53" spans="1:4" s="23" customFormat="1" ht="16.5" thickBot="1">
      <c r="A53" s="61" t="s">
        <v>314</v>
      </c>
      <c r="B53" s="62"/>
      <c r="C53" s="63"/>
      <c r="D53" s="64"/>
    </row>
    <row r="54" spans="1:4" s="23" customFormat="1" ht="16.5" thickBot="1">
      <c r="A54" s="56" t="s">
        <v>315</v>
      </c>
      <c r="B54" s="19">
        <v>60</v>
      </c>
      <c r="C54" s="65">
        <f>SUM(C56:C67)</f>
        <v>1569</v>
      </c>
      <c r="D54" s="65">
        <f>SUM(D56:D67)</f>
        <v>0</v>
      </c>
    </row>
    <row r="55" spans="1:4" ht="16.5" thickBot="1">
      <c r="A55" s="10" t="s">
        <v>137</v>
      </c>
      <c r="B55" s="25"/>
      <c r="C55" s="20"/>
      <c r="D55" s="20"/>
    </row>
    <row r="56" spans="1:4" ht="16.5" hidden="1" thickBot="1">
      <c r="A56" s="10" t="s">
        <v>221</v>
      </c>
      <c r="B56" s="9">
        <v>61</v>
      </c>
      <c r="C56" s="20"/>
      <c r="D56" s="20"/>
    </row>
    <row r="57" spans="1:4" ht="16.5" hidden="1" thickBot="1">
      <c r="A57" s="10" t="s">
        <v>222</v>
      </c>
      <c r="B57" s="9">
        <v>62</v>
      </c>
      <c r="C57" s="20"/>
      <c r="D57" s="20"/>
    </row>
    <row r="58" spans="1:4" ht="16.5" hidden="1" thickBot="1">
      <c r="A58" s="10" t="s">
        <v>223</v>
      </c>
      <c r="B58" s="9">
        <v>63</v>
      </c>
      <c r="C58" s="20"/>
      <c r="D58" s="20"/>
    </row>
    <row r="59" spans="1:4" ht="32.25" hidden="1" thickBot="1">
      <c r="A59" s="10" t="s">
        <v>224</v>
      </c>
      <c r="B59" s="9">
        <v>64</v>
      </c>
      <c r="C59" s="20"/>
      <c r="D59" s="20"/>
    </row>
    <row r="60" spans="1:4" ht="16.5" hidden="1" thickBot="1">
      <c r="A60" s="10" t="s">
        <v>225</v>
      </c>
      <c r="B60" s="9">
        <v>65</v>
      </c>
      <c r="C60" s="20"/>
      <c r="D60" s="20"/>
    </row>
    <row r="61" spans="1:4" ht="16.5" hidden="1" thickBot="1">
      <c r="A61" s="10" t="s">
        <v>226</v>
      </c>
      <c r="B61" s="9">
        <v>66</v>
      </c>
      <c r="C61" s="20"/>
      <c r="D61" s="20"/>
    </row>
    <row r="62" spans="1:4" ht="16.5" thickBot="1">
      <c r="A62" s="10" t="s">
        <v>227</v>
      </c>
      <c r="B62" s="9">
        <v>67</v>
      </c>
      <c r="C62" s="20">
        <v>1569</v>
      </c>
      <c r="D62" s="20"/>
    </row>
    <row r="63" spans="1:4" ht="16.5" hidden="1" thickBot="1">
      <c r="A63" s="10" t="s">
        <v>228</v>
      </c>
      <c r="B63" s="9">
        <v>68</v>
      </c>
      <c r="C63" s="20"/>
      <c r="D63" s="20"/>
    </row>
    <row r="64" spans="1:4" ht="16.5" hidden="1" thickBot="1">
      <c r="A64" s="10" t="s">
        <v>229</v>
      </c>
      <c r="B64" s="9">
        <v>69</v>
      </c>
      <c r="C64" s="20"/>
      <c r="D64" s="20"/>
    </row>
    <row r="65" spans="1:4" ht="16.5" hidden="1" thickBot="1">
      <c r="A65" s="10" t="s">
        <v>230</v>
      </c>
      <c r="B65" s="9">
        <v>70</v>
      </c>
      <c r="C65" s="20"/>
      <c r="D65" s="20"/>
    </row>
    <row r="66" spans="1:4" ht="16.5" hidden="1" thickBot="1">
      <c r="A66" s="10" t="s">
        <v>207</v>
      </c>
      <c r="B66" s="9">
        <v>71</v>
      </c>
      <c r="C66" s="20"/>
      <c r="D66" s="20"/>
    </row>
    <row r="67" spans="1:4" ht="16.5" hidden="1" thickBot="1">
      <c r="A67" s="10" t="s">
        <v>208</v>
      </c>
      <c r="B67" s="9">
        <v>72</v>
      </c>
      <c r="C67" s="20"/>
      <c r="D67" s="20"/>
    </row>
    <row r="68" spans="1:4" s="23" customFormat="1" ht="16.5" thickBot="1">
      <c r="A68" s="56" t="s">
        <v>316</v>
      </c>
      <c r="B68" s="19">
        <v>80</v>
      </c>
      <c r="C68" s="65">
        <f>SUM(C70:C81)</f>
        <v>104207</v>
      </c>
      <c r="D68" s="65">
        <f>SUM(D70:D81)</f>
        <v>4941</v>
      </c>
    </row>
    <row r="69" spans="1:4" ht="16.5" thickBot="1">
      <c r="A69" s="10" t="s">
        <v>137</v>
      </c>
      <c r="B69" s="25"/>
      <c r="C69" s="20"/>
      <c r="D69" s="20"/>
    </row>
    <row r="70" spans="1:4" ht="16.5" thickBot="1">
      <c r="A70" s="10" t="s">
        <v>232</v>
      </c>
      <c r="B70" s="9">
        <v>81</v>
      </c>
      <c r="C70" s="20">
        <v>104207</v>
      </c>
      <c r="D70" s="20">
        <v>4941</v>
      </c>
    </row>
    <row r="71" spans="1:4" ht="16.5" hidden="1" thickBot="1">
      <c r="A71" s="10" t="s">
        <v>233</v>
      </c>
      <c r="B71" s="9">
        <v>82</v>
      </c>
      <c r="C71" s="20">
        <v>0</v>
      </c>
      <c r="D71" s="20"/>
    </row>
    <row r="72" spans="1:4" ht="16.5" hidden="1" thickBot="1">
      <c r="A72" s="10" t="s">
        <v>234</v>
      </c>
      <c r="B72" s="9">
        <v>83</v>
      </c>
      <c r="C72" s="20"/>
      <c r="D72" s="20"/>
    </row>
    <row r="73" spans="1:4" ht="32.25" hidden="1" thickBot="1">
      <c r="A73" s="10" t="s">
        <v>235</v>
      </c>
      <c r="B73" s="9">
        <v>84</v>
      </c>
      <c r="C73" s="20"/>
      <c r="D73" s="20"/>
    </row>
    <row r="74" spans="1:4" ht="16.5" hidden="1" thickBot="1">
      <c r="A74" s="10" t="s">
        <v>236</v>
      </c>
      <c r="B74" s="9">
        <v>85</v>
      </c>
      <c r="C74" s="20"/>
      <c r="D74" s="20"/>
    </row>
    <row r="75" spans="1:4" ht="16.5" hidden="1" thickBot="1">
      <c r="A75" s="10" t="s">
        <v>237</v>
      </c>
      <c r="B75" s="9">
        <v>86</v>
      </c>
      <c r="C75" s="20"/>
      <c r="D75" s="20"/>
    </row>
    <row r="76" spans="1:4" ht="16.5" hidden="1" thickBot="1">
      <c r="A76" s="10" t="s">
        <v>238</v>
      </c>
      <c r="B76" s="9">
        <v>87</v>
      </c>
      <c r="C76" s="20"/>
      <c r="D76" s="20"/>
    </row>
    <row r="77" spans="1:4" ht="16.5" hidden="1" thickBot="1">
      <c r="A77" s="10" t="s">
        <v>239</v>
      </c>
      <c r="B77" s="9">
        <v>88</v>
      </c>
      <c r="C77" s="20"/>
      <c r="D77" s="20"/>
    </row>
    <row r="78" spans="1:4" ht="16.5" hidden="1" thickBot="1">
      <c r="A78" s="10" t="s">
        <v>240</v>
      </c>
      <c r="B78" s="9">
        <v>89</v>
      </c>
      <c r="C78" s="20"/>
      <c r="D78" s="20"/>
    </row>
    <row r="79" spans="1:4" ht="16.5" hidden="1" thickBot="1">
      <c r="A79" s="10" t="s">
        <v>229</v>
      </c>
      <c r="B79" s="9">
        <v>90</v>
      </c>
      <c r="C79" s="20"/>
      <c r="D79" s="20"/>
    </row>
    <row r="80" spans="1:4" ht="16.5" hidden="1" thickBot="1">
      <c r="A80" s="10" t="s">
        <v>241</v>
      </c>
      <c r="B80" s="9">
        <v>91</v>
      </c>
      <c r="C80" s="20"/>
      <c r="D80" s="20"/>
    </row>
    <row r="81" spans="1:4" ht="16.5" hidden="1" thickBot="1">
      <c r="A81" s="10" t="s">
        <v>216</v>
      </c>
      <c r="B81" s="9">
        <v>92</v>
      </c>
      <c r="C81" s="20"/>
      <c r="D81" s="20"/>
    </row>
    <row r="82" spans="1:4" s="23" customFormat="1" ht="15.75">
      <c r="A82" s="47" t="s">
        <v>242</v>
      </c>
      <c r="B82" s="87">
        <v>100</v>
      </c>
      <c r="C82" s="89">
        <f>C54-C68</f>
        <v>-102638</v>
      </c>
      <c r="D82" s="89">
        <f>D54-D68</f>
        <v>-4941</v>
      </c>
    </row>
    <row r="83" spans="1:4" s="23" customFormat="1" ht="16.5" thickBot="1">
      <c r="A83" s="56" t="s">
        <v>317</v>
      </c>
      <c r="B83" s="88"/>
      <c r="C83" s="90"/>
      <c r="D83" s="90"/>
    </row>
    <row r="84" spans="1:4" s="23" customFormat="1" ht="16.5" thickBot="1">
      <c r="A84" s="61" t="s">
        <v>244</v>
      </c>
      <c r="B84" s="62"/>
      <c r="C84" s="63"/>
      <c r="D84" s="64"/>
    </row>
    <row r="85" spans="1:4" s="23" customFormat="1" ht="16.5" thickBot="1">
      <c r="A85" s="56" t="s">
        <v>318</v>
      </c>
      <c r="B85" s="19">
        <v>110</v>
      </c>
      <c r="C85" s="65">
        <f>SUM(C87:C90)</f>
        <v>0</v>
      </c>
      <c r="D85" s="65">
        <f>SUM(D87:D90)</f>
        <v>0</v>
      </c>
    </row>
    <row r="86" spans="1:4" ht="16.5" thickBot="1">
      <c r="A86" s="10" t="s">
        <v>137</v>
      </c>
      <c r="B86" s="25"/>
      <c r="C86" s="20"/>
      <c r="D86" s="20"/>
    </row>
    <row r="87" spans="1:4" ht="16.5" hidden="1" thickBot="1">
      <c r="A87" s="10" t="s">
        <v>246</v>
      </c>
      <c r="B87" s="9">
        <v>111</v>
      </c>
      <c r="C87" s="20"/>
      <c r="D87" s="20"/>
    </row>
    <row r="88" spans="1:4" ht="16.5" thickBot="1">
      <c r="A88" s="10" t="s">
        <v>247</v>
      </c>
      <c r="B88" s="9">
        <v>112</v>
      </c>
      <c r="C88" s="20"/>
      <c r="D88" s="20"/>
    </row>
    <row r="89" spans="1:4" ht="16.5" hidden="1" thickBot="1">
      <c r="A89" s="10" t="s">
        <v>207</v>
      </c>
      <c r="B89" s="9">
        <v>113</v>
      </c>
      <c r="C89" s="20"/>
      <c r="D89" s="20"/>
    </row>
    <row r="90" spans="1:4" ht="16.5" hidden="1" thickBot="1">
      <c r="A90" s="10" t="s">
        <v>208</v>
      </c>
      <c r="B90" s="9">
        <v>114</v>
      </c>
      <c r="C90" s="20"/>
      <c r="D90" s="20"/>
    </row>
    <row r="91" spans="1:4" s="23" customFormat="1" ht="16.5" thickBot="1">
      <c r="A91" s="56" t="s">
        <v>319</v>
      </c>
      <c r="B91" s="19">
        <v>120</v>
      </c>
      <c r="C91" s="65">
        <f>SUM(C93:C97)</f>
        <v>47196</v>
      </c>
      <c r="D91" s="65">
        <f>SUM(D93:D97)</f>
        <v>48821</v>
      </c>
    </row>
    <row r="92" spans="1:4" ht="16.5" thickBot="1">
      <c r="A92" s="10" t="s">
        <v>137</v>
      </c>
      <c r="B92" s="25"/>
      <c r="C92" s="20"/>
      <c r="D92" s="20"/>
    </row>
    <row r="93" spans="1:4" ht="16.5" thickBot="1">
      <c r="A93" s="10" t="s">
        <v>249</v>
      </c>
      <c r="B93" s="9">
        <v>121</v>
      </c>
      <c r="C93" s="20">
        <v>47196</v>
      </c>
      <c r="D93" s="20">
        <v>48821</v>
      </c>
    </row>
    <row r="94" spans="1:4" ht="16.5" hidden="1" thickBot="1">
      <c r="A94" s="10" t="s">
        <v>213</v>
      </c>
      <c r="B94" s="9">
        <v>122</v>
      </c>
      <c r="C94" s="20"/>
      <c r="D94" s="20"/>
    </row>
    <row r="95" spans="1:4" ht="16.5" hidden="1" thickBot="1">
      <c r="A95" s="10" t="s">
        <v>250</v>
      </c>
      <c r="B95" s="9">
        <v>123</v>
      </c>
      <c r="C95" s="20"/>
      <c r="D95" s="20"/>
    </row>
    <row r="96" spans="1:4" ht="16.5" hidden="1" thickBot="1">
      <c r="A96" s="10" t="s">
        <v>251</v>
      </c>
      <c r="B96" s="9">
        <v>124</v>
      </c>
      <c r="C96" s="20"/>
      <c r="D96" s="20"/>
    </row>
    <row r="97" spans="1:4" ht="16.5" hidden="1" thickBot="1">
      <c r="A97" s="10" t="s">
        <v>252</v>
      </c>
      <c r="B97" s="9">
        <v>125</v>
      </c>
      <c r="C97" s="20"/>
      <c r="D97" s="20"/>
    </row>
    <row r="98" spans="1:4" s="23" customFormat="1" ht="15.75">
      <c r="A98" s="47" t="s">
        <v>253</v>
      </c>
      <c r="B98" s="87">
        <v>130</v>
      </c>
      <c r="C98" s="91">
        <f>C85-C91</f>
        <v>-47196</v>
      </c>
      <c r="D98" s="91">
        <f>D85-D91</f>
        <v>-48821</v>
      </c>
    </row>
    <row r="99" spans="1:4" s="23" customFormat="1" ht="16.5" thickBot="1">
      <c r="A99" s="56" t="s">
        <v>320</v>
      </c>
      <c r="B99" s="88"/>
      <c r="C99" s="92"/>
      <c r="D99" s="92"/>
    </row>
    <row r="100" spans="1:4" ht="16.5" thickBot="1">
      <c r="A100" s="10" t="s">
        <v>255</v>
      </c>
      <c r="B100" s="9">
        <v>140</v>
      </c>
      <c r="C100" s="42">
        <v>3157</v>
      </c>
      <c r="D100" s="42">
        <v>202</v>
      </c>
    </row>
    <row r="101" spans="1:4" ht="32.25" thickBot="1">
      <c r="A101" s="10" t="s">
        <v>256</v>
      </c>
      <c r="B101" s="9">
        <v>150</v>
      </c>
      <c r="C101" s="42">
        <v>123</v>
      </c>
      <c r="D101" s="42">
        <v>25</v>
      </c>
    </row>
    <row r="102" spans="1:4" s="23" customFormat="1" ht="32.25" thickBot="1">
      <c r="A102" s="56" t="s">
        <v>321</v>
      </c>
      <c r="B102" s="19">
        <v>160</v>
      </c>
      <c r="C102" s="44">
        <f>C52+C82+C98+C100+C101</f>
        <v>-149457</v>
      </c>
      <c r="D102" s="44">
        <f>D52+D82+D98+D100+D101</f>
        <v>-31288</v>
      </c>
    </row>
    <row r="103" spans="1:4" s="23" customFormat="1" ht="16.5" thickBot="1">
      <c r="A103" s="56" t="s">
        <v>322</v>
      </c>
      <c r="B103" s="19">
        <v>170</v>
      </c>
      <c r="C103" s="66">
        <v>158945</v>
      </c>
      <c r="D103" s="65">
        <v>67509</v>
      </c>
    </row>
    <row r="104" spans="1:4" s="23" customFormat="1" ht="16.5" thickBot="1">
      <c r="A104" s="56" t="s">
        <v>323</v>
      </c>
      <c r="B104" s="19">
        <v>180</v>
      </c>
      <c r="C104" s="65">
        <f>C102+C103</f>
        <v>9488</v>
      </c>
      <c r="D104" s="65">
        <f>D102+D103</f>
        <v>36221</v>
      </c>
    </row>
    <row r="105" ht="15.75">
      <c r="A105" s="3"/>
    </row>
  </sheetData>
  <sheetProtection/>
  <mergeCells count="25">
    <mergeCell ref="A1:D1"/>
    <mergeCell ref="A2:D2"/>
    <mergeCell ref="A3:D3"/>
    <mergeCell ref="A4:D4"/>
    <mergeCell ref="A5:D5"/>
    <mergeCell ref="A6:D6"/>
    <mergeCell ref="A9:D9"/>
    <mergeCell ref="A13:D13"/>
    <mergeCell ref="A14:D14"/>
    <mergeCell ref="A15:D15"/>
    <mergeCell ref="A16:D16"/>
    <mergeCell ref="A17:D17"/>
    <mergeCell ref="A18:D18"/>
    <mergeCell ref="A21:A22"/>
    <mergeCell ref="C21:C22"/>
    <mergeCell ref="D21:D22"/>
    <mergeCell ref="B40:B41"/>
    <mergeCell ref="C40:C41"/>
    <mergeCell ref="D40:D41"/>
    <mergeCell ref="B82:B83"/>
    <mergeCell ref="C82:C83"/>
    <mergeCell ref="D82:D83"/>
    <mergeCell ref="B98:B99"/>
    <mergeCell ref="C98:C99"/>
    <mergeCell ref="D98:D99"/>
  </mergeCells>
  <hyperlinks>
    <hyperlink ref="A2" r:id="rId1" display="sub0"/>
    <hyperlink ref="A12" r:id="rId2" display="http://www.minfin.gov.kz/"/>
  </hyperlinks>
  <printOptions/>
  <pageMargins left="0.7086614173228347" right="0.2" top="0.34" bottom="0.34" header="0.31496062992125984" footer="0.31496062992125984"/>
  <pageSetup fitToHeight="1" fitToWidth="1" horizontalDpi="600" verticalDpi="600" orientation="portrait" paperSize="9" scale="6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90"/>
  <sheetViews>
    <sheetView tabSelected="1" zoomScale="70" zoomScaleNormal="70" zoomScalePageLayoutView="0" workbookViewId="0" topLeftCell="A25">
      <selection activeCell="A66" sqref="A66"/>
    </sheetView>
  </sheetViews>
  <sheetFormatPr defaultColWidth="9.140625" defaultRowHeight="15"/>
  <cols>
    <col min="1" max="1" width="67.7109375" style="0" customWidth="1"/>
    <col min="2" max="2" width="9.140625" style="11" customWidth="1"/>
    <col min="3" max="3" width="15.140625" style="0" customWidth="1"/>
    <col min="4" max="4" width="12.57421875" style="0" customWidth="1"/>
    <col min="5" max="5" width="13.8515625" style="0" customWidth="1"/>
    <col min="6" max="6" width="12.140625" style="0" customWidth="1"/>
    <col min="7" max="8" width="11.8515625" style="0" customWidth="1"/>
    <col min="9" max="9" width="11.421875" style="0" customWidth="1"/>
    <col min="10" max="10" width="11.57421875" style="0" customWidth="1"/>
  </cols>
  <sheetData>
    <row r="1" spans="1:9" ht="15">
      <c r="A1" s="72" t="s">
        <v>264</v>
      </c>
      <c r="B1" s="72"/>
      <c r="C1" s="72"/>
      <c r="D1" s="72"/>
      <c r="E1" s="72"/>
      <c r="F1" s="72"/>
      <c r="G1" s="72"/>
      <c r="H1" s="72"/>
      <c r="I1" s="72"/>
    </row>
    <row r="2" spans="1:10" ht="15.75">
      <c r="A2" s="72" t="s">
        <v>265</v>
      </c>
      <c r="B2" s="72"/>
      <c r="C2" s="72"/>
      <c r="D2" s="72"/>
      <c r="E2" s="72"/>
      <c r="F2" s="72"/>
      <c r="G2" s="72"/>
      <c r="H2" s="72"/>
      <c r="I2" s="72"/>
      <c r="J2" s="2"/>
    </row>
    <row r="3" spans="1:10" ht="15.75">
      <c r="A3" s="72" t="s">
        <v>4</v>
      </c>
      <c r="B3" s="72"/>
      <c r="C3" s="72"/>
      <c r="D3" s="72"/>
      <c r="E3" s="72"/>
      <c r="F3" s="72"/>
      <c r="G3" s="72"/>
      <c r="H3" s="72"/>
      <c r="I3" s="72"/>
      <c r="J3" s="2"/>
    </row>
    <row r="4" spans="1:10" ht="15.75">
      <c r="A4" s="72" t="s">
        <v>266</v>
      </c>
      <c r="B4" s="72"/>
      <c r="C4" s="72"/>
      <c r="D4" s="72"/>
      <c r="E4" s="72"/>
      <c r="F4" s="72"/>
      <c r="G4" s="72"/>
      <c r="H4" s="72"/>
      <c r="I4" s="72"/>
      <c r="J4" s="2"/>
    </row>
    <row r="5" spans="1:10" ht="15.75">
      <c r="A5" s="72" t="s">
        <v>7</v>
      </c>
      <c r="B5" s="72"/>
      <c r="C5" s="72"/>
      <c r="D5" s="72"/>
      <c r="E5" s="72"/>
      <c r="F5" s="72"/>
      <c r="G5" s="72"/>
      <c r="H5" s="72"/>
      <c r="I5" s="72"/>
      <c r="J5" s="2"/>
    </row>
    <row r="6" spans="1:10" ht="15.75">
      <c r="A6" s="72" t="s">
        <v>161</v>
      </c>
      <c r="B6" s="72"/>
      <c r="C6" s="72"/>
      <c r="D6" s="72"/>
      <c r="E6" s="72"/>
      <c r="F6" s="72"/>
      <c r="G6" s="72"/>
      <c r="H6" s="72"/>
      <c r="I6" s="72"/>
      <c r="J6" s="2"/>
    </row>
    <row r="7" spans="1:10" ht="15.75">
      <c r="A7" s="72" t="s">
        <v>267</v>
      </c>
      <c r="B7" s="72"/>
      <c r="C7" s="72"/>
      <c r="D7" s="72"/>
      <c r="E7" s="72"/>
      <c r="F7" s="72"/>
      <c r="G7" s="72"/>
      <c r="H7" s="72"/>
      <c r="I7" s="72"/>
      <c r="J7" s="2"/>
    </row>
    <row r="8" spans="1:10" ht="15.75">
      <c r="A8" s="72" t="s">
        <v>10</v>
      </c>
      <c r="B8" s="72"/>
      <c r="C8" s="72"/>
      <c r="D8" s="72"/>
      <c r="E8" s="72"/>
      <c r="F8" s="72"/>
      <c r="G8" s="72"/>
      <c r="H8" s="72"/>
      <c r="I8" s="72"/>
      <c r="J8" s="2"/>
    </row>
    <row r="9" spans="1:10" ht="15.75">
      <c r="A9" s="67"/>
      <c r="B9" s="67"/>
      <c r="C9" s="67"/>
      <c r="D9" s="67"/>
      <c r="E9" s="67"/>
      <c r="F9" s="67"/>
      <c r="G9" s="67"/>
      <c r="H9" s="67"/>
      <c r="I9" s="67"/>
      <c r="J9" s="2"/>
    </row>
    <row r="10" spans="1:10" ht="15.75">
      <c r="A10" s="96" t="s">
        <v>11</v>
      </c>
      <c r="B10" s="96"/>
      <c r="C10" s="96"/>
      <c r="D10" s="96"/>
      <c r="E10" s="96"/>
      <c r="F10" s="96"/>
      <c r="G10" s="96"/>
      <c r="H10" s="96"/>
      <c r="I10" s="96"/>
      <c r="J10" s="2"/>
    </row>
    <row r="11" spans="1:10" ht="15.75">
      <c r="A11" s="67" t="s">
        <v>263</v>
      </c>
      <c r="B11" s="67"/>
      <c r="C11" s="67"/>
      <c r="D11" s="67"/>
      <c r="E11" s="67"/>
      <c r="F11" s="67"/>
      <c r="G11" s="67"/>
      <c r="H11" s="67"/>
      <c r="I11" s="67"/>
      <c r="J11" s="2"/>
    </row>
    <row r="12" spans="1:10" ht="15.75">
      <c r="A12" s="67" t="s">
        <v>270</v>
      </c>
      <c r="B12" s="67"/>
      <c r="C12" s="67"/>
      <c r="D12" s="67"/>
      <c r="E12" s="67"/>
      <c r="F12" s="67"/>
      <c r="G12" s="67"/>
      <c r="H12" s="67"/>
      <c r="I12" s="67"/>
      <c r="J12" s="2"/>
    </row>
    <row r="13" spans="1:10" ht="15.75">
      <c r="A13" s="68" t="s">
        <v>162</v>
      </c>
      <c r="B13" s="68"/>
      <c r="C13" s="68"/>
      <c r="D13" s="68"/>
      <c r="E13" s="68"/>
      <c r="F13" s="68"/>
      <c r="G13" s="68"/>
      <c r="H13" s="68"/>
      <c r="I13" s="68"/>
      <c r="J13" s="2"/>
    </row>
    <row r="14" spans="1:10" ht="15.75">
      <c r="A14" s="68" t="s">
        <v>13</v>
      </c>
      <c r="B14" s="68"/>
      <c r="C14" s="68"/>
      <c r="D14" s="68"/>
      <c r="E14" s="68"/>
      <c r="F14" s="68"/>
      <c r="G14" s="68"/>
      <c r="H14" s="68"/>
      <c r="I14" s="68"/>
      <c r="J14" s="2"/>
    </row>
    <row r="15" spans="1:10" ht="15.75">
      <c r="A15" s="68" t="s">
        <v>14</v>
      </c>
      <c r="B15" s="68"/>
      <c r="C15" s="68"/>
      <c r="D15" s="68"/>
      <c r="E15" s="68"/>
      <c r="F15" s="68"/>
      <c r="G15" s="68"/>
      <c r="H15" s="68"/>
      <c r="I15" s="68"/>
      <c r="J15" s="2"/>
    </row>
    <row r="16" spans="1:10" ht="15.75">
      <c r="A16" s="68" t="s">
        <v>15</v>
      </c>
      <c r="B16" s="68"/>
      <c r="C16" s="68"/>
      <c r="D16" s="68"/>
      <c r="E16" s="68"/>
      <c r="F16" s="68"/>
      <c r="G16" s="68"/>
      <c r="H16" s="68"/>
      <c r="I16" s="68"/>
      <c r="J16" s="2"/>
    </row>
    <row r="17" spans="1:10" ht="15.75">
      <c r="A17" s="68" t="s">
        <v>16</v>
      </c>
      <c r="B17" s="68"/>
      <c r="C17" s="68"/>
      <c r="D17" s="68"/>
      <c r="E17" s="68"/>
      <c r="F17" s="68"/>
      <c r="G17" s="68"/>
      <c r="H17" s="68"/>
      <c r="I17" s="68"/>
      <c r="J17" s="2"/>
    </row>
    <row r="18" spans="1:10" ht="15.75">
      <c r="A18" s="69" t="s">
        <v>163</v>
      </c>
      <c r="B18" s="69"/>
      <c r="C18" s="69"/>
      <c r="D18" s="69"/>
      <c r="E18" s="69"/>
      <c r="F18" s="69"/>
      <c r="G18" s="69"/>
      <c r="H18" s="69"/>
      <c r="I18" s="69"/>
      <c r="J18" s="2"/>
    </row>
    <row r="19" spans="1:10" ht="15.75">
      <c r="A19" s="68" t="s">
        <v>11</v>
      </c>
      <c r="B19" s="68"/>
      <c r="C19" s="68"/>
      <c r="D19" s="68"/>
      <c r="E19" s="68"/>
      <c r="F19" s="68"/>
      <c r="G19" s="68"/>
      <c r="H19" s="68"/>
      <c r="I19" s="68"/>
      <c r="J19" s="2"/>
    </row>
    <row r="20" spans="1:10" ht="15.75">
      <c r="A20" s="68" t="s">
        <v>105</v>
      </c>
      <c r="B20" s="68"/>
      <c r="C20" s="68"/>
      <c r="D20" s="68"/>
      <c r="E20" s="68"/>
      <c r="F20" s="68"/>
      <c r="G20" s="68"/>
      <c r="H20" s="68"/>
      <c r="I20" s="68"/>
      <c r="J20" s="2"/>
    </row>
    <row r="21" spans="1:10" ht="15.75">
      <c r="A21" s="68" t="s">
        <v>273</v>
      </c>
      <c r="B21" s="68"/>
      <c r="C21" s="68"/>
      <c r="D21" s="68"/>
      <c r="E21" s="28"/>
      <c r="F21" s="28"/>
      <c r="G21" s="28"/>
      <c r="H21" s="28"/>
      <c r="I21" s="28"/>
      <c r="J21" s="2"/>
    </row>
    <row r="22" ht="16.5" thickBot="1">
      <c r="J22" s="1" t="s">
        <v>18</v>
      </c>
    </row>
    <row r="23" spans="1:10" s="23" customFormat="1" ht="32.25" customHeight="1" thickBot="1">
      <c r="A23" s="87" t="s">
        <v>164</v>
      </c>
      <c r="B23" s="87" t="s">
        <v>20</v>
      </c>
      <c r="C23" s="93" t="s">
        <v>165</v>
      </c>
      <c r="D23" s="94"/>
      <c r="E23" s="94"/>
      <c r="F23" s="94"/>
      <c r="G23" s="94"/>
      <c r="H23" s="95"/>
      <c r="I23" s="87" t="s">
        <v>98</v>
      </c>
      <c r="J23" s="87" t="s">
        <v>166</v>
      </c>
    </row>
    <row r="24" spans="1:10" s="23" customFormat="1" ht="95.25" thickBot="1">
      <c r="A24" s="88"/>
      <c r="B24" s="88"/>
      <c r="C24" s="19" t="s">
        <v>91</v>
      </c>
      <c r="D24" s="19" t="s">
        <v>92</v>
      </c>
      <c r="E24" s="19" t="s">
        <v>93</v>
      </c>
      <c r="F24" s="19" t="s">
        <v>94</v>
      </c>
      <c r="G24" s="19" t="s">
        <v>167</v>
      </c>
      <c r="H24" s="19" t="s">
        <v>96</v>
      </c>
      <c r="I24" s="88"/>
      <c r="J24" s="88"/>
    </row>
    <row r="25" spans="1:10" ht="16.5" thickBot="1">
      <c r="A25" s="5" t="s">
        <v>168</v>
      </c>
      <c r="B25" s="9">
        <v>10</v>
      </c>
      <c r="C25" s="42">
        <v>4146664</v>
      </c>
      <c r="D25" s="42">
        <v>0</v>
      </c>
      <c r="E25" s="42">
        <v>0</v>
      </c>
      <c r="F25" s="42">
        <v>3873488</v>
      </c>
      <c r="G25" s="42">
        <v>-5804257</v>
      </c>
      <c r="H25" s="42">
        <v>0</v>
      </c>
      <c r="I25" s="42">
        <v>0</v>
      </c>
      <c r="J25" s="42">
        <f>SUM(C25:I25)</f>
        <v>2215895</v>
      </c>
    </row>
    <row r="26" spans="1:10" ht="16.5" thickBot="1">
      <c r="A26" s="5" t="s">
        <v>169</v>
      </c>
      <c r="B26" s="9">
        <v>11</v>
      </c>
      <c r="C26" s="42"/>
      <c r="D26" s="42"/>
      <c r="E26" s="42"/>
      <c r="F26" s="42"/>
      <c r="G26" s="42"/>
      <c r="H26" s="42"/>
      <c r="I26" s="42"/>
      <c r="J26" s="42">
        <f aca="true" t="shared" si="0" ref="J26:J88">SUM(C26:I26)</f>
        <v>0</v>
      </c>
    </row>
    <row r="27" spans="1:10" ht="16.5" thickBot="1">
      <c r="A27" s="5" t="s">
        <v>170</v>
      </c>
      <c r="B27" s="9">
        <v>100</v>
      </c>
      <c r="C27" s="42">
        <f>C25+C26</f>
        <v>4146664</v>
      </c>
      <c r="D27" s="42">
        <f aca="true" t="shared" si="1" ref="D27:I27">D25+D26</f>
        <v>0</v>
      </c>
      <c r="E27" s="42">
        <f t="shared" si="1"/>
        <v>0</v>
      </c>
      <c r="F27" s="42">
        <f t="shared" si="1"/>
        <v>3873488</v>
      </c>
      <c r="G27" s="42">
        <f t="shared" si="1"/>
        <v>-5804257</v>
      </c>
      <c r="H27" s="42">
        <f t="shared" si="1"/>
        <v>0</v>
      </c>
      <c r="I27" s="42">
        <f t="shared" si="1"/>
        <v>0</v>
      </c>
      <c r="J27" s="42">
        <f t="shared" si="0"/>
        <v>2215895</v>
      </c>
    </row>
    <row r="28" spans="1:10" ht="16.5" thickBot="1">
      <c r="A28" s="5" t="s">
        <v>171</v>
      </c>
      <c r="B28" s="9">
        <v>200</v>
      </c>
      <c r="C28" s="42">
        <f>C29+C30</f>
        <v>0</v>
      </c>
      <c r="D28" s="42">
        <f aca="true" t="shared" si="2" ref="D28:I28">D29+D30</f>
        <v>0</v>
      </c>
      <c r="E28" s="42">
        <f t="shared" si="2"/>
        <v>0</v>
      </c>
      <c r="F28" s="42">
        <f>F29+F30</f>
        <v>-390811</v>
      </c>
      <c r="G28" s="42">
        <f>G29+G30</f>
        <v>238038</v>
      </c>
      <c r="H28" s="42">
        <f t="shared" si="2"/>
        <v>0</v>
      </c>
      <c r="I28" s="42">
        <f t="shared" si="2"/>
        <v>0</v>
      </c>
      <c r="J28" s="42">
        <f>SUM(C28:I28)</f>
        <v>-152773</v>
      </c>
    </row>
    <row r="29" spans="1:10" ht="16.5" thickBot="1">
      <c r="A29" s="5" t="s">
        <v>172</v>
      </c>
      <c r="B29" s="9">
        <v>210</v>
      </c>
      <c r="C29" s="42"/>
      <c r="D29" s="42"/>
      <c r="E29" s="42"/>
      <c r="F29" s="42"/>
      <c r="G29" s="42">
        <v>-128955</v>
      </c>
      <c r="H29" s="42"/>
      <c r="I29" s="42"/>
      <c r="J29" s="42">
        <f t="shared" si="0"/>
        <v>-128955</v>
      </c>
    </row>
    <row r="30" spans="1:10" ht="16.5" thickBot="1">
      <c r="A30" s="5" t="s">
        <v>173</v>
      </c>
      <c r="B30" s="9">
        <v>220</v>
      </c>
      <c r="C30" s="42">
        <f>SUM(C32:C40)</f>
        <v>0</v>
      </c>
      <c r="D30" s="42">
        <f aca="true" t="shared" si="3" ref="D30:I30">SUM(D32:D40)</f>
        <v>0</v>
      </c>
      <c r="E30" s="42">
        <f t="shared" si="3"/>
        <v>0</v>
      </c>
      <c r="F30" s="42">
        <f>SUM(F32:F40)</f>
        <v>-390811</v>
      </c>
      <c r="G30" s="42">
        <f>SUM(G32:G40)</f>
        <v>366993</v>
      </c>
      <c r="H30" s="42">
        <f t="shared" si="3"/>
        <v>0</v>
      </c>
      <c r="I30" s="42">
        <f t="shared" si="3"/>
        <v>0</v>
      </c>
      <c r="J30" s="42">
        <f t="shared" si="0"/>
        <v>-23818</v>
      </c>
    </row>
    <row r="31" spans="1:10" ht="16.5" thickBot="1">
      <c r="A31" s="5" t="s">
        <v>137</v>
      </c>
      <c r="B31" s="25"/>
      <c r="C31" s="42"/>
      <c r="D31" s="42"/>
      <c r="E31" s="42"/>
      <c r="F31" s="42"/>
      <c r="G31" s="42"/>
      <c r="H31" s="42"/>
      <c r="I31" s="42"/>
      <c r="J31" s="42">
        <f t="shared" si="0"/>
        <v>0</v>
      </c>
    </row>
    <row r="32" spans="1:10" ht="48" thickBot="1">
      <c r="A32" s="5" t="s">
        <v>174</v>
      </c>
      <c r="B32" s="9">
        <v>221</v>
      </c>
      <c r="C32" s="42"/>
      <c r="D32" s="42"/>
      <c r="E32" s="42"/>
      <c r="F32" s="42"/>
      <c r="G32" s="42">
        <f>-29773+5955</f>
        <v>-23818</v>
      </c>
      <c r="H32" s="42"/>
      <c r="I32" s="42"/>
      <c r="J32" s="42">
        <f>SUM(C32:I32)</f>
        <v>-23818</v>
      </c>
    </row>
    <row r="33" spans="1:10" ht="48" thickBot="1">
      <c r="A33" s="5" t="s">
        <v>175</v>
      </c>
      <c r="B33" s="9">
        <v>222</v>
      </c>
      <c r="C33" s="42"/>
      <c r="D33" s="42"/>
      <c r="E33" s="42"/>
      <c r="F33" s="42"/>
      <c r="G33" s="42"/>
      <c r="H33" s="42"/>
      <c r="I33" s="42"/>
      <c r="J33" s="42">
        <f t="shared" si="0"/>
        <v>0</v>
      </c>
    </row>
    <row r="34" spans="1:10" ht="32.25" thickBot="1">
      <c r="A34" s="5" t="s">
        <v>176</v>
      </c>
      <c r="B34" s="9">
        <v>223</v>
      </c>
      <c r="C34" s="42"/>
      <c r="D34" s="42"/>
      <c r="E34" s="42"/>
      <c r="F34" s="42">
        <v>-390811</v>
      </c>
      <c r="G34" s="42">
        <v>390811</v>
      </c>
      <c r="H34" s="42"/>
      <c r="I34" s="42"/>
      <c r="J34" s="42">
        <f t="shared" si="0"/>
        <v>0</v>
      </c>
    </row>
    <row r="35" spans="1:10" ht="48" hidden="1" thickBot="1">
      <c r="A35" s="5" t="s">
        <v>139</v>
      </c>
      <c r="B35" s="9">
        <v>224</v>
      </c>
      <c r="C35" s="42"/>
      <c r="D35" s="42"/>
      <c r="E35" s="42"/>
      <c r="F35" s="42"/>
      <c r="G35" s="42"/>
      <c r="H35" s="42"/>
      <c r="I35" s="42"/>
      <c r="J35" s="42">
        <f t="shared" si="0"/>
        <v>0</v>
      </c>
    </row>
    <row r="36" spans="1:10" ht="15.75" hidden="1">
      <c r="A36" s="5" t="s">
        <v>149</v>
      </c>
      <c r="B36" s="9">
        <v>225</v>
      </c>
      <c r="C36" s="42"/>
      <c r="D36" s="42"/>
      <c r="E36" s="42"/>
      <c r="F36" s="42"/>
      <c r="G36" s="42"/>
      <c r="H36" s="42"/>
      <c r="I36" s="42"/>
      <c r="J36" s="42">
        <f t="shared" si="0"/>
        <v>0</v>
      </c>
    </row>
    <row r="37" spans="1:10" ht="31.5" hidden="1">
      <c r="A37" s="5" t="s">
        <v>140</v>
      </c>
      <c r="B37" s="9">
        <v>226</v>
      </c>
      <c r="C37" s="42"/>
      <c r="D37" s="42"/>
      <c r="E37" s="42"/>
      <c r="F37" s="42"/>
      <c r="G37" s="42"/>
      <c r="H37" s="42"/>
      <c r="I37" s="42"/>
      <c r="J37" s="42">
        <f t="shared" si="0"/>
        <v>0</v>
      </c>
    </row>
    <row r="38" spans="1:10" ht="32.25" hidden="1" thickBot="1">
      <c r="A38" s="5" t="s">
        <v>177</v>
      </c>
      <c r="B38" s="9">
        <v>227</v>
      </c>
      <c r="C38" s="42"/>
      <c r="D38" s="42"/>
      <c r="E38" s="42"/>
      <c r="F38" s="42"/>
      <c r="G38" s="42"/>
      <c r="H38" s="42"/>
      <c r="I38" s="42"/>
      <c r="J38" s="42">
        <f t="shared" si="0"/>
        <v>0</v>
      </c>
    </row>
    <row r="39" spans="1:10" ht="16.5" hidden="1" thickBot="1">
      <c r="A39" s="5" t="s">
        <v>143</v>
      </c>
      <c r="B39" s="9">
        <v>228</v>
      </c>
      <c r="C39" s="42"/>
      <c r="D39" s="42"/>
      <c r="E39" s="42"/>
      <c r="F39" s="42"/>
      <c r="G39" s="42"/>
      <c r="H39" s="42"/>
      <c r="I39" s="42"/>
      <c r="J39" s="42">
        <f t="shared" si="0"/>
        <v>0</v>
      </c>
    </row>
    <row r="40" spans="1:10" ht="16.5" hidden="1" thickBot="1">
      <c r="A40" s="4" t="s">
        <v>142</v>
      </c>
      <c r="B40" s="15">
        <v>229</v>
      </c>
      <c r="C40" s="43"/>
      <c r="D40" s="43"/>
      <c r="E40" s="43"/>
      <c r="F40" s="43"/>
      <c r="G40" s="43"/>
      <c r="H40" s="43"/>
      <c r="I40" s="43"/>
      <c r="J40" s="42">
        <f t="shared" si="0"/>
        <v>0</v>
      </c>
    </row>
    <row r="41" spans="1:10" ht="16.5" hidden="1" thickBot="1">
      <c r="A41" s="5" t="s">
        <v>178</v>
      </c>
      <c r="B41" s="9">
        <v>300</v>
      </c>
      <c r="C41" s="42">
        <f>SUM(C43:C55)</f>
        <v>0</v>
      </c>
      <c r="D41" s="42">
        <f aca="true" t="shared" si="4" ref="D41:I41">SUM(D43:D55)</f>
        <v>0</v>
      </c>
      <c r="E41" s="42">
        <f t="shared" si="4"/>
        <v>0</v>
      </c>
      <c r="F41" s="42">
        <f t="shared" si="4"/>
        <v>0</v>
      </c>
      <c r="G41" s="42">
        <f t="shared" si="4"/>
        <v>0</v>
      </c>
      <c r="H41" s="42">
        <f t="shared" si="4"/>
        <v>0</v>
      </c>
      <c r="I41" s="42">
        <f t="shared" si="4"/>
        <v>0</v>
      </c>
      <c r="J41" s="42">
        <f t="shared" si="0"/>
        <v>0</v>
      </c>
    </row>
    <row r="42" spans="1:10" ht="16.5" hidden="1" thickBot="1">
      <c r="A42" s="5" t="s">
        <v>137</v>
      </c>
      <c r="B42" s="25"/>
      <c r="C42" s="42"/>
      <c r="D42" s="42"/>
      <c r="E42" s="42"/>
      <c r="F42" s="42"/>
      <c r="G42" s="42"/>
      <c r="H42" s="42"/>
      <c r="I42" s="42"/>
      <c r="J42" s="42">
        <f t="shared" si="0"/>
        <v>0</v>
      </c>
    </row>
    <row r="43" spans="1:10" ht="16.5" hidden="1" thickBot="1">
      <c r="A43" s="5" t="s">
        <v>179</v>
      </c>
      <c r="B43" s="9">
        <v>310</v>
      </c>
      <c r="C43" s="42"/>
      <c r="D43" s="42"/>
      <c r="E43" s="42"/>
      <c r="F43" s="42"/>
      <c r="G43" s="42"/>
      <c r="H43" s="42"/>
      <c r="I43" s="42"/>
      <c r="J43" s="42">
        <f t="shared" si="0"/>
        <v>0</v>
      </c>
    </row>
    <row r="44" spans="1:10" ht="16.5" hidden="1" thickBot="1">
      <c r="A44" s="5" t="s">
        <v>137</v>
      </c>
      <c r="B44" s="25"/>
      <c r="C44" s="42"/>
      <c r="D44" s="42"/>
      <c r="E44" s="42"/>
      <c r="F44" s="42"/>
      <c r="G44" s="42"/>
      <c r="H44" s="42"/>
      <c r="I44" s="42"/>
      <c r="J44" s="42">
        <f t="shared" si="0"/>
        <v>0</v>
      </c>
    </row>
    <row r="45" spans="1:10" ht="16.5" hidden="1" thickBot="1">
      <c r="A45" s="5" t="s">
        <v>180</v>
      </c>
      <c r="B45" s="25"/>
      <c r="C45" s="42"/>
      <c r="D45" s="42"/>
      <c r="E45" s="42"/>
      <c r="F45" s="42"/>
      <c r="G45" s="42"/>
      <c r="H45" s="42"/>
      <c r="I45" s="42"/>
      <c r="J45" s="42">
        <f t="shared" si="0"/>
        <v>0</v>
      </c>
    </row>
    <row r="46" spans="1:10" ht="16.5" hidden="1" thickBot="1">
      <c r="A46" s="5" t="s">
        <v>181</v>
      </c>
      <c r="B46" s="25"/>
      <c r="C46" s="42"/>
      <c r="D46" s="42"/>
      <c r="E46" s="42"/>
      <c r="F46" s="42"/>
      <c r="G46" s="42"/>
      <c r="H46" s="42"/>
      <c r="I46" s="42"/>
      <c r="J46" s="42">
        <f t="shared" si="0"/>
        <v>0</v>
      </c>
    </row>
    <row r="47" spans="1:10" ht="32.25" hidden="1" thickBot="1">
      <c r="A47" s="5" t="s">
        <v>182</v>
      </c>
      <c r="B47" s="25"/>
      <c r="C47" s="42"/>
      <c r="D47" s="42"/>
      <c r="E47" s="42"/>
      <c r="F47" s="42"/>
      <c r="G47" s="42"/>
      <c r="H47" s="42"/>
      <c r="I47" s="42"/>
      <c r="J47" s="42">
        <f t="shared" si="0"/>
        <v>0</v>
      </c>
    </row>
    <row r="48" spans="1:10" ht="15.75" hidden="1">
      <c r="A48" s="5" t="s">
        <v>183</v>
      </c>
      <c r="B48" s="9">
        <v>311</v>
      </c>
      <c r="C48" s="42"/>
      <c r="D48" s="42"/>
      <c r="E48" s="42"/>
      <c r="F48" s="42"/>
      <c r="G48" s="42"/>
      <c r="H48" s="42"/>
      <c r="I48" s="42"/>
      <c r="J48" s="42">
        <f t="shared" si="0"/>
        <v>0</v>
      </c>
    </row>
    <row r="49" spans="1:10" ht="15.75" hidden="1">
      <c r="A49" s="5" t="s">
        <v>184</v>
      </c>
      <c r="B49" s="9">
        <v>312</v>
      </c>
      <c r="C49" s="42"/>
      <c r="D49" s="42"/>
      <c r="E49" s="42"/>
      <c r="F49" s="42"/>
      <c r="G49" s="42"/>
      <c r="H49" s="42"/>
      <c r="I49" s="42"/>
      <c r="J49" s="42">
        <f t="shared" si="0"/>
        <v>0</v>
      </c>
    </row>
    <row r="50" spans="1:10" ht="32.25" hidden="1" thickBot="1">
      <c r="A50" s="5" t="s">
        <v>185</v>
      </c>
      <c r="B50" s="9">
        <v>313</v>
      </c>
      <c r="C50" s="42"/>
      <c r="D50" s="42"/>
      <c r="E50" s="42"/>
      <c r="F50" s="42"/>
      <c r="G50" s="42"/>
      <c r="H50" s="42"/>
      <c r="I50" s="42"/>
      <c r="J50" s="42">
        <f t="shared" si="0"/>
        <v>0</v>
      </c>
    </row>
    <row r="51" spans="1:10" ht="32.25" hidden="1" thickBot="1">
      <c r="A51" s="5" t="s">
        <v>186</v>
      </c>
      <c r="B51" s="9">
        <v>314</v>
      </c>
      <c r="C51" s="42"/>
      <c r="D51" s="42"/>
      <c r="E51" s="42"/>
      <c r="F51" s="42"/>
      <c r="G51" s="42"/>
      <c r="H51" s="42"/>
      <c r="I51" s="42"/>
      <c r="J51" s="42">
        <f t="shared" si="0"/>
        <v>0</v>
      </c>
    </row>
    <row r="52" spans="1:10" ht="16.5" hidden="1" thickBot="1">
      <c r="A52" s="5" t="s">
        <v>187</v>
      </c>
      <c r="B52" s="9">
        <v>315</v>
      </c>
      <c r="C52" s="42"/>
      <c r="D52" s="42"/>
      <c r="E52" s="42"/>
      <c r="F52" s="42"/>
      <c r="G52" s="42"/>
      <c r="H52" s="42"/>
      <c r="I52" s="42"/>
      <c r="J52" s="42">
        <f t="shared" si="0"/>
        <v>0</v>
      </c>
    </row>
    <row r="53" spans="1:10" ht="16.5" hidden="1" thickBot="1">
      <c r="A53" s="5" t="s">
        <v>188</v>
      </c>
      <c r="B53" s="9">
        <v>316</v>
      </c>
      <c r="C53" s="42"/>
      <c r="D53" s="42"/>
      <c r="E53" s="42"/>
      <c r="F53" s="42"/>
      <c r="G53" s="42"/>
      <c r="H53" s="42"/>
      <c r="I53" s="42"/>
      <c r="J53" s="42">
        <f t="shared" si="0"/>
        <v>0</v>
      </c>
    </row>
    <row r="54" spans="1:10" ht="16.5" hidden="1" thickBot="1">
      <c r="A54" s="5" t="s">
        <v>189</v>
      </c>
      <c r="B54" s="9">
        <v>317</v>
      </c>
      <c r="C54" s="42"/>
      <c r="D54" s="42"/>
      <c r="E54" s="42"/>
      <c r="F54" s="42"/>
      <c r="G54" s="42"/>
      <c r="H54" s="42"/>
      <c r="I54" s="42"/>
      <c r="J54" s="42">
        <f t="shared" si="0"/>
        <v>0</v>
      </c>
    </row>
    <row r="55" spans="1:10" ht="32.25" hidden="1" thickBot="1">
      <c r="A55" s="5" t="s">
        <v>190</v>
      </c>
      <c r="B55" s="9">
        <v>318</v>
      </c>
      <c r="C55" s="42"/>
      <c r="D55" s="42"/>
      <c r="E55" s="42"/>
      <c r="F55" s="42"/>
      <c r="G55" s="42"/>
      <c r="H55" s="42"/>
      <c r="I55" s="42"/>
      <c r="J55" s="42">
        <f t="shared" si="0"/>
        <v>0</v>
      </c>
    </row>
    <row r="56" spans="1:10" ht="16.5" hidden="1" thickBot="1">
      <c r="A56" s="5" t="s">
        <v>191</v>
      </c>
      <c r="B56" s="9">
        <v>319</v>
      </c>
      <c r="C56" s="42"/>
      <c r="D56" s="42"/>
      <c r="E56" s="42"/>
      <c r="F56" s="42"/>
      <c r="G56" s="42"/>
      <c r="H56" s="42"/>
      <c r="I56" s="42"/>
      <c r="J56" s="42">
        <f t="shared" si="0"/>
        <v>0</v>
      </c>
    </row>
    <row r="57" spans="1:10" s="23" customFormat="1" ht="32.25" thickBot="1">
      <c r="A57" s="54" t="s">
        <v>192</v>
      </c>
      <c r="B57" s="19">
        <v>400</v>
      </c>
      <c r="C57" s="44">
        <f>C27+C28+C41+C56</f>
        <v>4146664</v>
      </c>
      <c r="D57" s="44">
        <f aca="true" t="shared" si="5" ref="D57:I57">D27+D28+D41+D56</f>
        <v>0</v>
      </c>
      <c r="E57" s="44">
        <f t="shared" si="5"/>
        <v>0</v>
      </c>
      <c r="F57" s="44">
        <f t="shared" si="5"/>
        <v>3482677</v>
      </c>
      <c r="G57" s="44">
        <f>G27+G28+G41+G56</f>
        <v>-5566219</v>
      </c>
      <c r="H57" s="44">
        <f t="shared" si="5"/>
        <v>0</v>
      </c>
      <c r="I57" s="44">
        <f t="shared" si="5"/>
        <v>0</v>
      </c>
      <c r="J57" s="44">
        <f t="shared" si="0"/>
        <v>2063122</v>
      </c>
    </row>
    <row r="58" spans="1:10" ht="16.5" thickBot="1">
      <c r="A58" s="5" t="s">
        <v>169</v>
      </c>
      <c r="B58" s="9">
        <v>401</v>
      </c>
      <c r="C58" s="42"/>
      <c r="D58" s="42"/>
      <c r="E58" s="42"/>
      <c r="F58" s="42"/>
      <c r="G58" s="42"/>
      <c r="H58" s="42"/>
      <c r="I58" s="42"/>
      <c r="J58" s="42">
        <f t="shared" si="0"/>
        <v>0</v>
      </c>
    </row>
    <row r="59" spans="1:10" ht="16.5" thickBot="1">
      <c r="A59" s="41" t="s">
        <v>193</v>
      </c>
      <c r="B59" s="19">
        <v>500</v>
      </c>
      <c r="C59" s="44">
        <f>C57+C58</f>
        <v>4146664</v>
      </c>
      <c r="D59" s="44">
        <f aca="true" t="shared" si="6" ref="D59:I59">D57+D58</f>
        <v>0</v>
      </c>
      <c r="E59" s="44">
        <f t="shared" si="6"/>
        <v>0</v>
      </c>
      <c r="F59" s="44">
        <f t="shared" si="6"/>
        <v>3482677</v>
      </c>
      <c r="G59" s="44">
        <f>G57+G58</f>
        <v>-5566219</v>
      </c>
      <c r="H59" s="44">
        <f t="shared" si="6"/>
        <v>0</v>
      </c>
      <c r="I59" s="44">
        <f t="shared" si="6"/>
        <v>0</v>
      </c>
      <c r="J59" s="44">
        <f t="shared" si="0"/>
        <v>2063122</v>
      </c>
    </row>
    <row r="60" spans="1:10" ht="16.5" thickBot="1">
      <c r="A60" s="5" t="s">
        <v>194</v>
      </c>
      <c r="B60" s="9">
        <v>600</v>
      </c>
      <c r="C60" s="42">
        <f>C61+C62</f>
        <v>0</v>
      </c>
      <c r="D60" s="42">
        <f aca="true" t="shared" si="7" ref="D60:I60">D61+D62</f>
        <v>0</v>
      </c>
      <c r="E60" s="42">
        <f t="shared" si="7"/>
        <v>0</v>
      </c>
      <c r="F60" s="42">
        <f>F61+F62</f>
        <v>-237173</v>
      </c>
      <c r="G60" s="42">
        <f t="shared" si="7"/>
        <v>783232</v>
      </c>
      <c r="H60" s="42">
        <f t="shared" si="7"/>
        <v>0</v>
      </c>
      <c r="I60" s="42">
        <f t="shared" si="7"/>
        <v>0</v>
      </c>
      <c r="J60" s="42">
        <f t="shared" si="0"/>
        <v>546059</v>
      </c>
    </row>
    <row r="61" spans="1:10" ht="16.5" thickBot="1">
      <c r="A61" s="5" t="s">
        <v>275</v>
      </c>
      <c r="B61" s="9">
        <v>610</v>
      </c>
      <c r="C61" s="42"/>
      <c r="D61" s="42"/>
      <c r="E61" s="42"/>
      <c r="F61" s="42"/>
      <c r="G61" s="50">
        <f>'отчет о ПиУ'!C46</f>
        <v>546059</v>
      </c>
      <c r="H61" s="42"/>
      <c r="I61" s="42"/>
      <c r="J61" s="42">
        <f t="shared" si="0"/>
        <v>546059</v>
      </c>
    </row>
    <row r="62" spans="1:10" ht="16.5" thickBot="1">
      <c r="A62" s="5" t="s">
        <v>195</v>
      </c>
      <c r="B62" s="9">
        <v>620</v>
      </c>
      <c r="C62" s="42">
        <f>SUM(C64:C72)</f>
        <v>0</v>
      </c>
      <c r="D62" s="42">
        <f aca="true" t="shared" si="8" ref="D62:I62">SUM(D64:D72)</f>
        <v>0</v>
      </c>
      <c r="E62" s="42">
        <f t="shared" si="8"/>
        <v>0</v>
      </c>
      <c r="F62" s="42">
        <f t="shared" si="8"/>
        <v>-237173</v>
      </c>
      <c r="G62" s="42">
        <f t="shared" si="8"/>
        <v>237173</v>
      </c>
      <c r="H62" s="42">
        <f t="shared" si="8"/>
        <v>0</v>
      </c>
      <c r="I62" s="42">
        <f t="shared" si="8"/>
        <v>0</v>
      </c>
      <c r="J62" s="42">
        <f t="shared" si="0"/>
        <v>0</v>
      </c>
    </row>
    <row r="63" spans="1:10" ht="16.5" thickBot="1">
      <c r="A63" s="5" t="s">
        <v>137</v>
      </c>
      <c r="B63" s="25"/>
      <c r="C63" s="42"/>
      <c r="D63" s="42"/>
      <c r="E63" s="42"/>
      <c r="F63" s="42"/>
      <c r="G63" s="42"/>
      <c r="H63" s="42"/>
      <c r="I63" s="42"/>
      <c r="J63" s="42">
        <f t="shared" si="0"/>
        <v>0</v>
      </c>
    </row>
    <row r="64" spans="1:10" ht="48" thickBot="1">
      <c r="A64" s="5" t="s">
        <v>174</v>
      </c>
      <c r="B64" s="9">
        <v>621</v>
      </c>
      <c r="C64" s="42"/>
      <c r="D64" s="42"/>
      <c r="E64" s="42"/>
      <c r="F64" s="50"/>
      <c r="G64" s="50"/>
      <c r="H64" s="42"/>
      <c r="I64" s="42"/>
      <c r="J64" s="42">
        <f t="shared" si="0"/>
        <v>0</v>
      </c>
    </row>
    <row r="65" spans="1:10" ht="48" thickBot="1">
      <c r="A65" s="5" t="s">
        <v>175</v>
      </c>
      <c r="B65" s="9">
        <v>622</v>
      </c>
      <c r="C65" s="42"/>
      <c r="D65" s="42"/>
      <c r="E65" s="42"/>
      <c r="F65" s="50"/>
      <c r="G65" s="50"/>
      <c r="H65" s="42"/>
      <c r="I65" s="42"/>
      <c r="J65" s="42">
        <f t="shared" si="0"/>
        <v>0</v>
      </c>
    </row>
    <row r="66" spans="1:10" ht="32.25" thickBot="1">
      <c r="A66" s="5" t="s">
        <v>176</v>
      </c>
      <c r="B66" s="9">
        <v>623</v>
      </c>
      <c r="C66" s="42"/>
      <c r="D66" s="42"/>
      <c r="E66" s="42"/>
      <c r="F66" s="50">
        <v>-237173</v>
      </c>
      <c r="G66" s="50">
        <v>237173</v>
      </c>
      <c r="H66" s="42"/>
      <c r="I66" s="42"/>
      <c r="J66" s="42">
        <f t="shared" si="0"/>
        <v>0</v>
      </c>
    </row>
    <row r="67" spans="1:10" ht="48" hidden="1" thickBot="1">
      <c r="A67" s="5" t="s">
        <v>139</v>
      </c>
      <c r="B67" s="9">
        <v>624</v>
      </c>
      <c r="C67" s="42"/>
      <c r="D67" s="42"/>
      <c r="E67" s="42"/>
      <c r="F67" s="42"/>
      <c r="G67" s="42"/>
      <c r="H67" s="42"/>
      <c r="I67" s="42"/>
      <c r="J67" s="42">
        <f t="shared" si="0"/>
        <v>0</v>
      </c>
    </row>
    <row r="68" spans="1:10" ht="16.5" hidden="1" thickBot="1">
      <c r="A68" s="5" t="s">
        <v>149</v>
      </c>
      <c r="B68" s="9">
        <v>625</v>
      </c>
      <c r="C68" s="42"/>
      <c r="D68" s="42"/>
      <c r="E68" s="42"/>
      <c r="F68" s="42"/>
      <c r="G68" s="42"/>
      <c r="H68" s="42"/>
      <c r="I68" s="42"/>
      <c r="J68" s="42">
        <f t="shared" si="0"/>
        <v>0</v>
      </c>
    </row>
    <row r="69" spans="1:10" ht="32.25" hidden="1" thickBot="1">
      <c r="A69" s="5" t="s">
        <v>140</v>
      </c>
      <c r="B69" s="9">
        <v>626</v>
      </c>
      <c r="C69" s="42"/>
      <c r="D69" s="42"/>
      <c r="E69" s="42"/>
      <c r="F69" s="42"/>
      <c r="G69" s="42"/>
      <c r="H69" s="42"/>
      <c r="I69" s="42"/>
      <c r="J69" s="42">
        <f t="shared" si="0"/>
        <v>0</v>
      </c>
    </row>
    <row r="70" spans="1:10" ht="32.25" hidden="1" thickBot="1">
      <c r="A70" s="5" t="s">
        <v>177</v>
      </c>
      <c r="B70" s="9">
        <v>627</v>
      </c>
      <c r="C70" s="42"/>
      <c r="D70" s="42"/>
      <c r="E70" s="42"/>
      <c r="F70" s="42"/>
      <c r="G70" s="42"/>
      <c r="H70" s="42"/>
      <c r="I70" s="42"/>
      <c r="J70" s="42">
        <f t="shared" si="0"/>
        <v>0</v>
      </c>
    </row>
    <row r="71" spans="1:10" ht="16.5" hidden="1" thickBot="1">
      <c r="A71" s="5" t="s">
        <v>143</v>
      </c>
      <c r="B71" s="9">
        <v>628</v>
      </c>
      <c r="C71" s="42"/>
      <c r="D71" s="42"/>
      <c r="E71" s="42"/>
      <c r="F71" s="42"/>
      <c r="G71" s="42"/>
      <c r="H71" s="42"/>
      <c r="I71" s="42"/>
      <c r="J71" s="42">
        <f t="shared" si="0"/>
        <v>0</v>
      </c>
    </row>
    <row r="72" spans="1:10" ht="16.5" hidden="1" thickBot="1">
      <c r="A72" s="5" t="s">
        <v>142</v>
      </c>
      <c r="B72" s="9">
        <v>629</v>
      </c>
      <c r="C72" s="42"/>
      <c r="D72" s="42"/>
      <c r="E72" s="42"/>
      <c r="F72" s="42"/>
      <c r="G72" s="42"/>
      <c r="H72" s="42"/>
      <c r="I72" s="42"/>
      <c r="J72" s="42">
        <f t="shared" si="0"/>
        <v>0</v>
      </c>
    </row>
    <row r="73" spans="1:10" ht="16.5" hidden="1" thickBot="1">
      <c r="A73" s="5" t="s">
        <v>196</v>
      </c>
      <c r="B73" s="9">
        <v>700</v>
      </c>
      <c r="C73" s="42">
        <f>SUM(C75:C87)</f>
        <v>0</v>
      </c>
      <c r="D73" s="42">
        <f aca="true" t="shared" si="9" ref="D73:I73">SUM(D75:D87)</f>
        <v>0</v>
      </c>
      <c r="E73" s="42">
        <f t="shared" si="9"/>
        <v>0</v>
      </c>
      <c r="F73" s="42">
        <f t="shared" si="9"/>
        <v>0</v>
      </c>
      <c r="G73" s="42">
        <f t="shared" si="9"/>
        <v>0</v>
      </c>
      <c r="H73" s="42">
        <f t="shared" si="9"/>
        <v>0</v>
      </c>
      <c r="I73" s="42">
        <f t="shared" si="9"/>
        <v>0</v>
      </c>
      <c r="J73" s="42">
        <f t="shared" si="0"/>
        <v>0</v>
      </c>
    </row>
    <row r="74" spans="1:10" ht="16.5" hidden="1" thickBot="1">
      <c r="A74" s="5" t="s">
        <v>137</v>
      </c>
      <c r="B74" s="25"/>
      <c r="C74" s="42"/>
      <c r="D74" s="42"/>
      <c r="E74" s="42"/>
      <c r="F74" s="42"/>
      <c r="G74" s="42"/>
      <c r="H74" s="42"/>
      <c r="I74" s="42"/>
      <c r="J74" s="42">
        <f t="shared" si="0"/>
        <v>0</v>
      </c>
    </row>
    <row r="75" spans="1:10" ht="16.5" hidden="1" thickBot="1">
      <c r="A75" s="5" t="s">
        <v>197</v>
      </c>
      <c r="B75" s="9">
        <v>710</v>
      </c>
      <c r="C75" s="42"/>
      <c r="D75" s="42"/>
      <c r="E75" s="42"/>
      <c r="F75" s="42"/>
      <c r="G75" s="42"/>
      <c r="H75" s="42"/>
      <c r="I75" s="42"/>
      <c r="J75" s="42">
        <f t="shared" si="0"/>
        <v>0</v>
      </c>
    </row>
    <row r="76" spans="1:10" ht="16.5" hidden="1" thickBot="1">
      <c r="A76" s="5" t="s">
        <v>137</v>
      </c>
      <c r="B76" s="25"/>
      <c r="C76" s="42"/>
      <c r="D76" s="42"/>
      <c r="E76" s="42"/>
      <c r="F76" s="42"/>
      <c r="G76" s="42"/>
      <c r="H76" s="42"/>
      <c r="I76" s="42"/>
      <c r="J76" s="42">
        <f t="shared" si="0"/>
        <v>0</v>
      </c>
    </row>
    <row r="77" spans="1:10" ht="16.5" hidden="1" thickBot="1">
      <c r="A77" s="5" t="s">
        <v>180</v>
      </c>
      <c r="B77" s="25"/>
      <c r="C77" s="42"/>
      <c r="D77" s="42"/>
      <c r="E77" s="42"/>
      <c r="F77" s="42"/>
      <c r="G77" s="42"/>
      <c r="H77" s="42"/>
      <c r="I77" s="42"/>
      <c r="J77" s="42">
        <f t="shared" si="0"/>
        <v>0</v>
      </c>
    </row>
    <row r="78" spans="1:10" ht="16.5" hidden="1" thickBot="1">
      <c r="A78" s="5" t="s">
        <v>181</v>
      </c>
      <c r="B78" s="25"/>
      <c r="C78" s="42"/>
      <c r="D78" s="42"/>
      <c r="E78" s="42"/>
      <c r="F78" s="42"/>
      <c r="G78" s="42"/>
      <c r="H78" s="42"/>
      <c r="I78" s="42"/>
      <c r="J78" s="42">
        <f t="shared" si="0"/>
        <v>0</v>
      </c>
    </row>
    <row r="79" spans="1:10" ht="32.25" hidden="1" thickBot="1">
      <c r="A79" s="5" t="s">
        <v>182</v>
      </c>
      <c r="B79" s="25"/>
      <c r="C79" s="42"/>
      <c r="D79" s="42"/>
      <c r="E79" s="42"/>
      <c r="F79" s="42"/>
      <c r="G79" s="42"/>
      <c r="H79" s="42"/>
      <c r="I79" s="42"/>
      <c r="J79" s="42">
        <f t="shared" si="0"/>
        <v>0</v>
      </c>
    </row>
    <row r="80" spans="1:10" ht="16.5" hidden="1" thickBot="1">
      <c r="A80" s="5" t="s">
        <v>183</v>
      </c>
      <c r="B80" s="9">
        <v>711</v>
      </c>
      <c r="C80" s="42"/>
      <c r="D80" s="42"/>
      <c r="E80" s="42"/>
      <c r="F80" s="42"/>
      <c r="G80" s="42"/>
      <c r="H80" s="42"/>
      <c r="I80" s="42"/>
      <c r="J80" s="42">
        <f t="shared" si="0"/>
        <v>0</v>
      </c>
    </row>
    <row r="81" spans="1:10" ht="16.5" hidden="1" thickBot="1">
      <c r="A81" s="5" t="s">
        <v>184</v>
      </c>
      <c r="B81" s="9">
        <v>712</v>
      </c>
      <c r="C81" s="42"/>
      <c r="D81" s="42"/>
      <c r="E81" s="42"/>
      <c r="F81" s="42"/>
      <c r="G81" s="42"/>
      <c r="H81" s="42"/>
      <c r="I81" s="42"/>
      <c r="J81" s="42">
        <f t="shared" si="0"/>
        <v>0</v>
      </c>
    </row>
    <row r="82" spans="1:10" ht="32.25" hidden="1" thickBot="1">
      <c r="A82" s="5" t="s">
        <v>185</v>
      </c>
      <c r="B82" s="9">
        <v>713</v>
      </c>
      <c r="C82" s="42"/>
      <c r="D82" s="42"/>
      <c r="E82" s="42"/>
      <c r="F82" s="42"/>
      <c r="G82" s="42"/>
      <c r="H82" s="42"/>
      <c r="I82" s="42"/>
      <c r="J82" s="42">
        <f t="shared" si="0"/>
        <v>0</v>
      </c>
    </row>
    <row r="83" spans="1:10" ht="32.25" hidden="1" thickBot="1">
      <c r="A83" s="5" t="s">
        <v>186</v>
      </c>
      <c r="B83" s="9">
        <v>714</v>
      </c>
      <c r="C83" s="42"/>
      <c r="D83" s="42"/>
      <c r="E83" s="42"/>
      <c r="F83" s="42"/>
      <c r="G83" s="42"/>
      <c r="H83" s="42"/>
      <c r="I83" s="42"/>
      <c r="J83" s="42">
        <f t="shared" si="0"/>
        <v>0</v>
      </c>
    </row>
    <row r="84" spans="1:10" ht="16.5" hidden="1" thickBot="1">
      <c r="A84" s="5" t="s">
        <v>187</v>
      </c>
      <c r="B84" s="9">
        <v>715</v>
      </c>
      <c r="C84" s="42"/>
      <c r="D84" s="42"/>
      <c r="E84" s="42"/>
      <c r="F84" s="42"/>
      <c r="G84" s="42"/>
      <c r="H84" s="42"/>
      <c r="I84" s="42"/>
      <c r="J84" s="42">
        <f t="shared" si="0"/>
        <v>0</v>
      </c>
    </row>
    <row r="85" spans="1:10" ht="16.5" hidden="1" thickBot="1">
      <c r="A85" s="5" t="s">
        <v>188</v>
      </c>
      <c r="B85" s="9">
        <v>716</v>
      </c>
      <c r="C85" s="42"/>
      <c r="D85" s="42"/>
      <c r="E85" s="42"/>
      <c r="F85" s="42"/>
      <c r="G85" s="42"/>
      <c r="H85" s="42"/>
      <c r="I85" s="42"/>
      <c r="J85" s="42">
        <f t="shared" si="0"/>
        <v>0</v>
      </c>
    </row>
    <row r="86" spans="1:10" ht="16.5" hidden="1" thickBot="1">
      <c r="A86" s="5" t="s">
        <v>189</v>
      </c>
      <c r="B86" s="9">
        <v>717</v>
      </c>
      <c r="C86" s="42"/>
      <c r="D86" s="42"/>
      <c r="E86" s="42"/>
      <c r="F86" s="42"/>
      <c r="G86" s="42"/>
      <c r="H86" s="42"/>
      <c r="I86" s="42"/>
      <c r="J86" s="42">
        <f t="shared" si="0"/>
        <v>0</v>
      </c>
    </row>
    <row r="87" spans="1:10" ht="32.25" hidden="1" thickBot="1">
      <c r="A87" s="5" t="s">
        <v>190</v>
      </c>
      <c r="B87" s="9">
        <v>718</v>
      </c>
      <c r="C87" s="42"/>
      <c r="D87" s="42"/>
      <c r="E87" s="42"/>
      <c r="F87" s="42"/>
      <c r="G87" s="42"/>
      <c r="H87" s="42"/>
      <c r="I87" s="42"/>
      <c r="J87" s="42">
        <f t="shared" si="0"/>
        <v>0</v>
      </c>
    </row>
    <row r="88" spans="1:10" ht="16.5" hidden="1" thickBot="1">
      <c r="A88" s="41" t="s">
        <v>191</v>
      </c>
      <c r="B88" s="19">
        <v>719</v>
      </c>
      <c r="C88" s="44"/>
      <c r="D88" s="44"/>
      <c r="E88" s="44"/>
      <c r="F88" s="44"/>
      <c r="G88" s="44"/>
      <c r="H88" s="44"/>
      <c r="I88" s="44"/>
      <c r="J88" s="44">
        <f t="shared" si="0"/>
        <v>0</v>
      </c>
    </row>
    <row r="89" spans="1:10" ht="32.25" thickBot="1">
      <c r="A89" s="41" t="s">
        <v>274</v>
      </c>
      <c r="B89" s="19">
        <v>800</v>
      </c>
      <c r="C89" s="44">
        <f>C59+C60+C62+C73+C88</f>
        <v>4146664</v>
      </c>
      <c r="D89" s="44">
        <f>D59+D60+D62+D73+D88</f>
        <v>0</v>
      </c>
      <c r="E89" s="44">
        <f>E59+E60+E62+E73+E88</f>
        <v>0</v>
      </c>
      <c r="F89" s="44">
        <f>F59+F60+F73+F88</f>
        <v>3245504</v>
      </c>
      <c r="G89" s="44">
        <f>G59+G60+G73+G88</f>
        <v>-4782987</v>
      </c>
      <c r="H89" s="44">
        <f>H59+H60+H73+H88</f>
        <v>0</v>
      </c>
      <c r="I89" s="44">
        <f>I59+I60+I73+I88</f>
        <v>0</v>
      </c>
      <c r="J89" s="44">
        <f>J59+J60+J73+J88</f>
        <v>2609181</v>
      </c>
    </row>
    <row r="90" ht="15.75">
      <c r="A90" s="3"/>
    </row>
  </sheetData>
  <sheetProtection/>
  <mergeCells count="26">
    <mergeCell ref="J23:J24"/>
    <mergeCell ref="A1:I1"/>
    <mergeCell ref="A2:I2"/>
    <mergeCell ref="A3:I3"/>
    <mergeCell ref="A4:I4"/>
    <mergeCell ref="A9:I9"/>
    <mergeCell ref="A10:I10"/>
    <mergeCell ref="A11:I11"/>
    <mergeCell ref="A12:I12"/>
    <mergeCell ref="A5:I5"/>
    <mergeCell ref="A6:I6"/>
    <mergeCell ref="A7:I7"/>
    <mergeCell ref="A8:I8"/>
    <mergeCell ref="A13:I13"/>
    <mergeCell ref="A14:I14"/>
    <mergeCell ref="A15:I15"/>
    <mergeCell ref="A16:I16"/>
    <mergeCell ref="A17:I17"/>
    <mergeCell ref="A18:I18"/>
    <mergeCell ref="A19:I19"/>
    <mergeCell ref="A20:I20"/>
    <mergeCell ref="A21:D21"/>
    <mergeCell ref="B23:B24"/>
    <mergeCell ref="A23:A24"/>
    <mergeCell ref="C23:H23"/>
    <mergeCell ref="I23:I24"/>
  </mergeCells>
  <printOptions/>
  <pageMargins left="0.35433070866141736" right="0.2362204724409449" top="0.31496062992125984" bottom="0.1968503937007874" header="0.31496062992125984" footer="0.31496062992125984"/>
  <pageSetup fitToHeight="4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Юлия Владимировна</dc:creator>
  <cp:keywords/>
  <dc:description/>
  <cp:lastModifiedBy>Минаева Алеся Александровна</cp:lastModifiedBy>
  <cp:lastPrinted>2023-07-26T06:35:05Z</cp:lastPrinted>
  <dcterms:created xsi:type="dcterms:W3CDTF">2020-04-23T08:40:40Z</dcterms:created>
  <dcterms:modified xsi:type="dcterms:W3CDTF">2023-07-26T08:52:19Z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